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gel Fernandez\Desktop\Mis documentos\DTIC\Concurso\"/>
    </mc:Choice>
  </mc:AlternateContent>
  <xr:revisionPtr revIDLastSave="0" documentId="13_ncr:8001_{C7FE807C-896C-4965-AA8D-16D7EB7AE648}" xr6:coauthVersionLast="47" xr6:coauthVersionMax="47" xr10:uidLastSave="{00000000-0000-0000-0000-000000000000}"/>
  <workbookProtection workbookPassword="C3E0" lockStructure="1"/>
  <bookViews>
    <workbookView xWindow="-120" yWindow="-120" windowWidth="19440" windowHeight="11640" xr2:uid="{00000000-000D-0000-FFFF-FFFF00000000}"/>
  </bookViews>
  <sheets>
    <sheet name="BAREMO" sheetId="1" r:id="rId1"/>
    <sheet name="Hoja de Control" sheetId="4" r:id="rId2"/>
  </sheets>
  <definedNames>
    <definedName name="_xlnm.Print_Area" localSheetId="0">BAREMO!$A$1:$K$313</definedName>
    <definedName name="OLE_LINK6" localSheetId="0">BAREMO!#REF!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H23" i="1" l="1"/>
  <c r="J199" i="1" s="1"/>
  <c r="J25" i="1" l="1"/>
  <c r="J186" i="1"/>
  <c r="J188" i="1"/>
  <c r="J193" i="1"/>
  <c r="J197" i="1"/>
  <c r="J187" i="1"/>
  <c r="J191" i="1"/>
  <c r="J196" i="1"/>
  <c r="J198" i="1"/>
  <c r="J192" i="1"/>
  <c r="J40" i="1"/>
  <c r="J29" i="1"/>
  <c r="J207" i="1"/>
  <c r="J206" i="1"/>
  <c r="J205" i="1"/>
  <c r="J204" i="1"/>
  <c r="J46" i="1"/>
  <c r="J45" i="1"/>
  <c r="J43" i="1"/>
  <c r="J42" i="1"/>
  <c r="J39" i="1"/>
  <c r="J156" i="1" l="1"/>
  <c r="J157" i="1"/>
  <c r="J163" i="1"/>
  <c r="I27" i="4"/>
  <c r="I26" i="4"/>
  <c r="I25" i="4"/>
  <c r="I24" i="4"/>
  <c r="I23" i="4"/>
  <c r="I22" i="4"/>
  <c r="I21" i="4"/>
  <c r="I20" i="4"/>
  <c r="D169" i="4"/>
  <c r="D170" i="4"/>
  <c r="D171" i="4"/>
  <c r="D172" i="4"/>
  <c r="D173" i="4"/>
  <c r="D174" i="4"/>
  <c r="D175" i="4"/>
  <c r="D176" i="4"/>
  <c r="D177" i="4"/>
  <c r="D178" i="4"/>
  <c r="D179" i="4"/>
  <c r="I152" i="4"/>
  <c r="I153" i="4"/>
  <c r="I154" i="4"/>
  <c r="I155" i="4"/>
  <c r="I156" i="4"/>
  <c r="I157" i="4"/>
  <c r="I158" i="4"/>
  <c r="I159" i="4"/>
  <c r="I160" i="4"/>
  <c r="I161" i="4"/>
  <c r="D152" i="4"/>
  <c r="D153" i="4"/>
  <c r="D154" i="4"/>
  <c r="D155" i="4"/>
  <c r="D156" i="4"/>
  <c r="D157" i="4"/>
  <c r="D158" i="4"/>
  <c r="D159" i="4"/>
  <c r="D160" i="4"/>
  <c r="D161" i="4"/>
  <c r="I133" i="4"/>
  <c r="I134" i="4"/>
  <c r="I135" i="4"/>
  <c r="I136" i="4"/>
  <c r="I137" i="4"/>
  <c r="I138" i="4"/>
  <c r="I139" i="4"/>
  <c r="I140" i="4"/>
  <c r="I141" i="4"/>
  <c r="I142" i="4"/>
  <c r="D133" i="4"/>
  <c r="D134" i="4"/>
  <c r="D135" i="4"/>
  <c r="D136" i="4"/>
  <c r="D137" i="4"/>
  <c r="D138" i="4"/>
  <c r="D139" i="4"/>
  <c r="D140" i="4"/>
  <c r="D141" i="4"/>
  <c r="D142" i="4"/>
  <c r="D143" i="4"/>
  <c r="I113" i="4"/>
  <c r="I114" i="4"/>
  <c r="I115" i="4"/>
  <c r="I116" i="4"/>
  <c r="I117" i="4"/>
  <c r="I118" i="4"/>
  <c r="I119" i="4"/>
  <c r="I120" i="4"/>
  <c r="I121" i="4"/>
  <c r="I122" i="4"/>
  <c r="D113" i="4"/>
  <c r="D114" i="4"/>
  <c r="D115" i="4"/>
  <c r="D116" i="4"/>
  <c r="D117" i="4"/>
  <c r="D118" i="4"/>
  <c r="D119" i="4"/>
  <c r="D120" i="4"/>
  <c r="D121" i="4"/>
  <c r="D122" i="4"/>
  <c r="I94" i="4"/>
  <c r="I95" i="4"/>
  <c r="I96" i="4"/>
  <c r="I97" i="4"/>
  <c r="I98" i="4"/>
  <c r="I99" i="4"/>
  <c r="I100" i="4"/>
  <c r="I101" i="4"/>
  <c r="I102" i="4"/>
  <c r="I103" i="4"/>
  <c r="I104" i="4" s="1"/>
  <c r="D94" i="4"/>
  <c r="D95" i="4"/>
  <c r="D96" i="4"/>
  <c r="D97" i="4"/>
  <c r="D98" i="4"/>
  <c r="D99" i="4"/>
  <c r="D100" i="4"/>
  <c r="D101" i="4"/>
  <c r="D102" i="4"/>
  <c r="D103" i="4"/>
  <c r="I73" i="4"/>
  <c r="I74" i="4"/>
  <c r="I75" i="4"/>
  <c r="I76" i="4"/>
  <c r="I77" i="4"/>
  <c r="I78" i="4"/>
  <c r="I79" i="4"/>
  <c r="I80" i="4"/>
  <c r="I81" i="4"/>
  <c r="I82" i="4"/>
  <c r="D73" i="4"/>
  <c r="D74" i="4"/>
  <c r="D75" i="4"/>
  <c r="D76" i="4"/>
  <c r="D77" i="4"/>
  <c r="D78" i="4"/>
  <c r="D79" i="4"/>
  <c r="D80" i="4"/>
  <c r="D81" i="4"/>
  <c r="D82" i="4"/>
  <c r="D83" i="4"/>
  <c r="I54" i="4"/>
  <c r="I55" i="4"/>
  <c r="I56" i="4"/>
  <c r="I57" i="4"/>
  <c r="I58" i="4"/>
  <c r="I59" i="4"/>
  <c r="I60" i="4"/>
  <c r="I61" i="4"/>
  <c r="I62" i="4"/>
  <c r="I63" i="4"/>
  <c r="D54" i="4"/>
  <c r="D55" i="4"/>
  <c r="D56" i="4"/>
  <c r="D57" i="4"/>
  <c r="D58" i="4"/>
  <c r="D59" i="4"/>
  <c r="D60" i="4"/>
  <c r="D61" i="4"/>
  <c r="D62" i="4"/>
  <c r="D63" i="4"/>
  <c r="I36" i="4"/>
  <c r="I37" i="4"/>
  <c r="I38" i="4"/>
  <c r="I39" i="4"/>
  <c r="I40" i="4"/>
  <c r="I41" i="4"/>
  <c r="I42" i="4"/>
  <c r="I43" i="4"/>
  <c r="I44" i="4"/>
  <c r="I45" i="4"/>
  <c r="I46" i="4"/>
  <c r="D36" i="4"/>
  <c r="D37" i="4"/>
  <c r="D38" i="4"/>
  <c r="D39" i="4"/>
  <c r="D40" i="4"/>
  <c r="D41" i="4"/>
  <c r="D42" i="4"/>
  <c r="D43" i="4"/>
  <c r="D44" i="4"/>
  <c r="D45" i="4"/>
  <c r="I11" i="4"/>
  <c r="I12" i="4"/>
  <c r="I13" i="4"/>
  <c r="I14" i="4"/>
  <c r="I15" i="4"/>
  <c r="I16" i="4"/>
  <c r="I17" i="4"/>
  <c r="I18" i="4"/>
  <c r="I19" i="4"/>
  <c r="I28" i="4"/>
  <c r="D11" i="4"/>
  <c r="D12" i="4"/>
  <c r="D13" i="4"/>
  <c r="D14" i="4"/>
  <c r="D15" i="4"/>
  <c r="D16" i="4"/>
  <c r="D17" i="4"/>
  <c r="D18" i="4"/>
  <c r="D19" i="4"/>
  <c r="D29" i="4"/>
  <c r="J56" i="1"/>
  <c r="J61" i="1"/>
  <c r="J66" i="1"/>
  <c r="J71" i="1"/>
  <c r="J76" i="1"/>
  <c r="J81" i="1"/>
  <c r="J86" i="1"/>
  <c r="J91" i="1"/>
  <c r="J92" i="1"/>
  <c r="J57" i="1"/>
  <c r="J62" i="1"/>
  <c r="J67" i="1"/>
  <c r="J72" i="1"/>
  <c r="J77" i="1"/>
  <c r="J82" i="1"/>
  <c r="J87" i="1"/>
  <c r="J94" i="1"/>
  <c r="J210" i="1"/>
  <c r="J211" i="1"/>
  <c r="H276" i="1"/>
  <c r="J155" i="1"/>
  <c r="J161" i="1"/>
  <c r="J162" i="1"/>
  <c r="J164" i="1"/>
  <c r="J106" i="1"/>
  <c r="J107" i="1"/>
  <c r="J108" i="1"/>
  <c r="J110" i="1"/>
  <c r="J117" i="1"/>
  <c r="J118" i="1"/>
  <c r="J119" i="1"/>
  <c r="J120" i="1"/>
  <c r="J124" i="1"/>
  <c r="J125" i="1"/>
  <c r="J126" i="1"/>
  <c r="J127" i="1"/>
  <c r="J129" i="1"/>
  <c r="J133" i="1"/>
  <c r="J134" i="1"/>
  <c r="J135" i="1"/>
  <c r="J138" i="1"/>
  <c r="J139" i="1"/>
  <c r="J140" i="1"/>
  <c r="J144" i="1"/>
  <c r="J145" i="1"/>
  <c r="J173" i="1"/>
  <c r="J174" i="1"/>
  <c r="J175" i="1"/>
  <c r="E267" i="1"/>
  <c r="E265" i="1"/>
  <c r="G263" i="1"/>
  <c r="C263" i="1"/>
  <c r="D261" i="1"/>
  <c r="I261" i="1"/>
  <c r="C259" i="1"/>
  <c r="I162" i="4" l="1"/>
  <c r="I64" i="4"/>
  <c r="I123" i="4"/>
  <c r="D46" i="4"/>
  <c r="D104" i="4"/>
  <c r="I143" i="4"/>
  <c r="D162" i="4"/>
  <c r="J146" i="1"/>
  <c r="J96" i="1"/>
  <c r="J97" i="1" s="1"/>
  <c r="J176" i="1"/>
  <c r="J177" i="1" s="1"/>
  <c r="H288" i="1" s="1"/>
  <c r="J165" i="1"/>
  <c r="J166" i="1" s="1"/>
  <c r="H286" i="1" s="1"/>
  <c r="D64" i="4"/>
  <c r="I83" i="4"/>
  <c r="D123" i="4"/>
  <c r="I29" i="4"/>
  <c r="H274" i="1"/>
  <c r="H278" i="1"/>
  <c r="J147" i="1" l="1"/>
  <c r="H284" i="1" s="1"/>
  <c r="H282" i="1"/>
  <c r="J212" i="1"/>
  <c r="J48" i="1"/>
  <c r="H280" i="1" s="1"/>
  <c r="J213" i="1" l="1"/>
  <c r="H290" i="1" s="1"/>
  <c r="H292" i="1" s="1"/>
  <c r="J215" i="1" l="1"/>
</calcChain>
</file>

<file path=xl/sharedStrings.xml><?xml version="1.0" encoding="utf-8"?>
<sst xmlns="http://schemas.openxmlformats.org/spreadsheetml/2006/main" count="315" uniqueCount="161">
  <si>
    <t>1.- Artículos en Extenso</t>
  </si>
  <si>
    <t>a) Revistas Tipo A</t>
  </si>
  <si>
    <t>b) Revistas Tipo B</t>
  </si>
  <si>
    <t xml:space="preserve">1.- De TEXTO  (Editorial  y  Constancia de uso como Texto) </t>
  </si>
  <si>
    <t xml:space="preserve">b) Editor con capitulos escritos </t>
  </si>
  <si>
    <t>c) Capítulo</t>
  </si>
  <si>
    <t>b) Editor con Capítulo</t>
  </si>
  <si>
    <t>c)Capítulo</t>
  </si>
  <si>
    <t>b) Con Registro Nacional</t>
  </si>
  <si>
    <t>c) Sin Registro con Constancia</t>
  </si>
  <si>
    <t>a) Con Registro Internacional</t>
  </si>
  <si>
    <t>c) Ponente</t>
  </si>
  <si>
    <t>TPI</t>
  </si>
  <si>
    <t>A) EN ESTUDIOS</t>
  </si>
  <si>
    <t>a) Summa Cum Laude</t>
  </si>
  <si>
    <t>b) Magna Cum Laude</t>
  </si>
  <si>
    <t>c) Cum Laude</t>
  </si>
  <si>
    <t>C) RECONOCIMIENTOS A LA INVESTIGACIÓN</t>
  </si>
  <si>
    <t>a) PPI 2-4</t>
  </si>
  <si>
    <t>b) PPI Candidato - 1</t>
  </si>
  <si>
    <t>d) Editor</t>
  </si>
  <si>
    <t>Primero</t>
  </si>
  <si>
    <t>Segundo</t>
  </si>
  <si>
    <t>Tercero</t>
  </si>
  <si>
    <t>Nacionales</t>
  </si>
  <si>
    <t>Universitarios</t>
  </si>
  <si>
    <t>Internacionales</t>
  </si>
  <si>
    <t>Reconocimiento a Tesis</t>
  </si>
  <si>
    <t>A) PUBLICACIONES</t>
  </si>
  <si>
    <t xml:space="preserve">3.-OTROS (Guias Problemarios, Materiales Impresos ) con ISBN  </t>
  </si>
  <si>
    <t>d) Directivo de Mesa o Comité Organizador Sin Ponencia</t>
  </si>
  <si>
    <t>a) Comité Organizador con Ponencia</t>
  </si>
  <si>
    <t>Puesto Promoción</t>
  </si>
  <si>
    <t>Reconocimientos Académicos, Culturales y Deportivos.</t>
  </si>
  <si>
    <t>b) Directivo de Mesa o Coordinador con Ponencia</t>
  </si>
  <si>
    <t>CON EVALUACIÓN.(Avalados por Asociaciones, Instituciones o Sociedades</t>
  </si>
  <si>
    <t>TPP</t>
  </si>
  <si>
    <t>A) Doctorado en el Área del Concurso</t>
  </si>
  <si>
    <t>B) Doctorado en Otra Área</t>
  </si>
  <si>
    <t>C) Magister/Especialista en el Área del Concurso</t>
  </si>
  <si>
    <t xml:space="preserve">D) Magister/Especialista en otra Área </t>
  </si>
  <si>
    <t>A) Universidades Nacionales</t>
  </si>
  <si>
    <t>B) Institutos y/o Universidades Extranjeras</t>
  </si>
  <si>
    <t>D) Institutos Tecnológicos Nacionales y/o Colegios Universitarios</t>
  </si>
  <si>
    <t>E) Auxiliar Docente Con Titulo Profesional</t>
  </si>
  <si>
    <t>B) LIBROS</t>
  </si>
  <si>
    <t>1.- PREGRADO</t>
  </si>
  <si>
    <t>2.- POSTGRADO</t>
  </si>
  <si>
    <t>PI</t>
  </si>
  <si>
    <t>PP</t>
  </si>
  <si>
    <t>a) Autor/Coautor</t>
  </si>
  <si>
    <t xml:space="preserve"> </t>
  </si>
  <si>
    <t xml:space="preserve">III.-  PREPARADURIAS O AUXILIAR DOCENTE SIN TITULO PROFESIONAL </t>
  </si>
  <si>
    <t>B) Participación en Congresos o Jornadas Nacionales o Internacionales</t>
  </si>
  <si>
    <t>TOTAL CREDENCIALES (Max 35 Ptos.)</t>
  </si>
  <si>
    <t>TDIEP</t>
  </si>
  <si>
    <t>DIEP</t>
  </si>
  <si>
    <t>VII.- TASA DE PARTICIPACIÓN COMO PONENTE EN CONGRESOS,FOROS</t>
  </si>
  <si>
    <t>VIII.- TASA DE PARTICIPACIÓN EN CURSOS DE ACTUALIZACIÓN PROFESIONAL</t>
  </si>
  <si>
    <t>IX .- MENCIONES HONORÍFICAS A ESTUDIOS, PREMIOS Y RECONOCIMIENTOS</t>
  </si>
  <si>
    <t>A)  Dictado de Cursos o Seminarios</t>
  </si>
  <si>
    <t>TMP</t>
  </si>
  <si>
    <t>MP</t>
  </si>
  <si>
    <t>Total Tasa Participación en Eventos (Max 2 ptos.)</t>
  </si>
  <si>
    <t>PROFESIONALES (Max. 3 ptos.)</t>
  </si>
  <si>
    <t>Total Menciones y Premios (Max. 3 ptos.)</t>
  </si>
  <si>
    <t>IV.- GRADOS ACADÉMICOS DE POSTGRADO (Un Grado/tipo y Max. 12 ptos).</t>
  </si>
  <si>
    <t>Total Grados Académicos de Postgrado (Max. 12 ptos)</t>
  </si>
  <si>
    <t>Total Tasa de Participación en Cursos Actualización (Max 6 ptos.)</t>
  </si>
  <si>
    <t>Total Tasa de Producción Intelectual (Max. 8 ptos).</t>
  </si>
  <si>
    <t>D) FORMACION DE RECURSOS HUMANOS</t>
  </si>
  <si>
    <t>a) Tutoria de tesis de Doctorado</t>
  </si>
  <si>
    <t>a) Responsable de Proyecto</t>
  </si>
  <si>
    <t>b) Asociado a Proyecto</t>
  </si>
  <si>
    <t>BAREMO PARA VALORACIÓN DE CREDENCIALES</t>
  </si>
  <si>
    <t>FECHA:</t>
  </si>
  <si>
    <t>NOMBRE Y APELLIDOS:</t>
  </si>
  <si>
    <t>CÉDULA:</t>
  </si>
  <si>
    <t>FACULTAD:</t>
  </si>
  <si>
    <t>ESCUELA:</t>
  </si>
  <si>
    <t>ÁREA DE CONCURSO:</t>
  </si>
  <si>
    <t>PRUEBA DE CREDENCIALES (De 0 a 35 ptos)</t>
  </si>
  <si>
    <t xml:space="preserve"> DOCENCIA:</t>
  </si>
  <si>
    <t xml:space="preserve"> INVESTIGACIÓN:</t>
  </si>
  <si>
    <t>POR LA COMISIÓN CLASIFICADORA:</t>
  </si>
  <si>
    <t>MIEMBRO</t>
  </si>
  <si>
    <t>Valencia,</t>
  </si>
  <si>
    <t>de</t>
  </si>
  <si>
    <t>del  año</t>
  </si>
  <si>
    <t>Tiempo Completo o Dedicación Exclusiva</t>
  </si>
  <si>
    <t>Tiempo Parcial</t>
  </si>
  <si>
    <t>Tiempo Completo</t>
  </si>
  <si>
    <t>Años</t>
  </si>
  <si>
    <t>II.- PROMEDIO DE CALIFICACIONES EN EL ÁREA DEL CONCURSO</t>
  </si>
  <si>
    <t># de Folios</t>
  </si>
  <si>
    <t>V.-TASA DE DEDICACION A DOCENCIA E INVESTIGACION Y EXPERIENCIA</t>
  </si>
  <si>
    <t>C) PRODUCTOS CIENTÍFICOS, HUMANÍSTICOS O TECNOLÓGICOS</t>
  </si>
  <si>
    <t>E) PROYECTOS DE INVESTIGACION FINANCIADOS POR ORGANISMOS</t>
  </si>
  <si>
    <t>DE RECONOCIDO PRESTIGIO</t>
  </si>
  <si>
    <t>C) Institutos de Investigación Nacionales Reconocidos CNU</t>
  </si>
  <si>
    <t>dd/mm/aa</t>
  </si>
  <si>
    <t>Fecha Actual</t>
  </si>
  <si>
    <t>TOTAL</t>
  </si>
  <si>
    <t>TGAP</t>
  </si>
  <si>
    <t>Ingresar los datos en formato tipo fecha(dd/mm/aa)</t>
  </si>
  <si>
    <t>Desde</t>
  </si>
  <si>
    <t>Hasta</t>
  </si>
  <si>
    <t>Total</t>
  </si>
  <si>
    <t>TOTAL GENERAL</t>
  </si>
  <si>
    <t xml:space="preserve">                                      EL COORDINADOR</t>
  </si>
  <si>
    <t>El valor a introducir debe ser 0 o 1</t>
  </si>
  <si>
    <t>CALCULO DEL NÚMERO DE AÑOS DE DEDICACION</t>
  </si>
  <si>
    <t>TAP</t>
  </si>
  <si>
    <t>AP</t>
  </si>
  <si>
    <t>TOTAL:</t>
  </si>
  <si>
    <t>Cuadro de Totalizaciones</t>
  </si>
  <si>
    <t>I. PROMEDIO DE CALIFICACIONES</t>
  </si>
  <si>
    <t>II. PROM. DE CALIF. EN EL AREA DEL CONCURSO</t>
  </si>
  <si>
    <t>III. PREPARADURIAS O AUXILIAR DOCENTE</t>
  </si>
  <si>
    <t>IV. GRADOS ACADEMICOS</t>
  </si>
  <si>
    <t>VI. PRODUCCIÓN INTELECTUAL</t>
  </si>
  <si>
    <t>VII. PONENCIAS Y CURSOS DICTADOS</t>
  </si>
  <si>
    <t>IX. MÉRITOS ACADÉMICOS</t>
  </si>
  <si>
    <t>VIII. CURSOS DE ACTUALIZACION PROFESIONAL</t>
  </si>
  <si>
    <t>V. EXPERIENCIA DOCENTE, INVESTIG. Y PROF.</t>
  </si>
  <si>
    <t>AÑOS DE GRADUADO (Pregrado):</t>
  </si>
  <si>
    <t>PUNTOS</t>
  </si>
  <si>
    <t>PESOS</t>
  </si>
  <si>
    <t>Desde:</t>
  </si>
  <si>
    <t>E) Especialidad menor de 2 años en el Área del Concurso</t>
  </si>
  <si>
    <t>F) Especialidad menor de 2 años en otra Área</t>
  </si>
  <si>
    <t>F) Actividad Docente en Otros Niveles Educativos</t>
  </si>
  <si>
    <t>2.- Resúmenes (Abstracts) publicados</t>
  </si>
  <si>
    <t>2.- CONSULTA</t>
  </si>
  <si>
    <t>c) Tutoria de Trabajo Especial de Grado (Pregrado)</t>
  </si>
  <si>
    <t>b) Tutoria de tesis de Maestria y/o Especializacion</t>
  </si>
  <si>
    <t>c) Cursos de menos de 40 hrs. aprobados</t>
  </si>
  <si>
    <t>a) Cursos conducentes a titulo aprobados en los últimos cinco años</t>
  </si>
  <si>
    <t>UNIVERSIDAD DE CARABOBO</t>
  </si>
  <si>
    <t>INGRESO DE PERSONAL DOCENTE Y DE INVESTIGACION</t>
  </si>
  <si>
    <t>G) Actividad Profesional de Acuerdo al Título de Pregrado</t>
  </si>
  <si>
    <t>H) Actividad Profesional en áreas Afines</t>
  </si>
  <si>
    <t>b) De 40 hrs. o más No conducente a título</t>
  </si>
  <si>
    <t>a) De 40 hrs. o más Conducente a Título</t>
  </si>
  <si>
    <t>b) Otros cursos de 40 hrs. o más aprobados</t>
  </si>
  <si>
    <t>c) Publicaciones Tipo C</t>
  </si>
  <si>
    <t>I) Actividad Profesional en Otras Áreas a Tiempo Completo</t>
  </si>
  <si>
    <t>TASA DE DEDICACION A DOCENCIA E INVESTIGACION Y EXPERIENCIA</t>
  </si>
  <si>
    <t>PROFESIONAL (DIEP) OBTENIDA DESPUÉS DEL PREGRADO</t>
  </si>
  <si>
    <t>Tiempo Completo o Dedicacion exclusiva</t>
  </si>
  <si>
    <t>HOJA DE CONTROL</t>
  </si>
  <si>
    <t>VI.-TASA DE PRODUCCIÓN INTELECTUAL (Max. 8 ptos. - TPI)</t>
  </si>
  <si>
    <t>SEMINARIOS, SIMPOSIOS,TALLERES (Max 2 Ptos. TPP)</t>
  </si>
  <si>
    <t>Nacionales y/o Internacionales. (TAP Max 6 ptos.)</t>
  </si>
  <si>
    <t>I.- PROMEDIO DE CALIFICACIONES (Max. 5 ptos.)</t>
  </si>
  <si>
    <t xml:space="preserve"> (Max. 7 ptos.)</t>
  </si>
  <si>
    <t>Total Tasa de Docencia, Investigación y/o Experiencia Profesional (Max. 12 ptos.)</t>
  </si>
  <si>
    <t>(1/AÑO Max 4 ptos.)</t>
  </si>
  <si>
    <t>c) De menos de 40 hrs.</t>
  </si>
  <si>
    <t>mayo</t>
  </si>
  <si>
    <t>PROFESIONAL (DIEP) OBTENIDA DESPUÉS DEL PREGRADO (Max. 12 ptos.)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</si>
</sst>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Sí&quot;;&quot;Sí&quot;;&quot;No&quot;"/>
    <numFmt numFmtId="165" formatCode="0.000"/>
    <numFmt numFmtId="166" formatCode="0.0"/>
    <numFmt numFmtId="167" formatCode="&quot;1&quot;;&quot;1&quot;;&quot;0&quot;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u/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3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6" fillId="0" borderId="0" xfId="0" applyNumberFormat="1" applyFont="1" applyAlignment="1" applyProtection="1">
      <alignment horizontal="center"/>
      <protection hidden="1"/>
    </xf>
    <xf numFmtId="0" fontId="10" fillId="0" borderId="0" xfId="0" applyFont="1"/>
    <xf numFmtId="2" fontId="6" fillId="0" borderId="0" xfId="0" applyNumberFormat="1" applyFont="1" applyAlignment="1">
      <alignment horizontal="center"/>
    </xf>
    <xf numFmtId="0" fontId="7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12" fillId="0" borderId="0" xfId="0" applyFont="1"/>
    <xf numFmtId="0" fontId="4" fillId="0" borderId="0" xfId="0" applyFont="1"/>
    <xf numFmtId="2" fontId="5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/>
    <xf numFmtId="0" fontId="2" fillId="2" borderId="0" xfId="0" applyFont="1" applyFill="1"/>
    <xf numFmtId="0" fontId="0" fillId="2" borderId="2" xfId="0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17" fillId="2" borderId="5" xfId="0" applyFont="1" applyFill="1" applyBorder="1"/>
    <xf numFmtId="0" fontId="17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6" fillId="0" borderId="9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4" fontId="0" fillId="3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/>
    <xf numFmtId="0" fontId="3" fillId="3" borderId="2" xfId="0" applyFont="1" applyFill="1" applyBorder="1"/>
    <xf numFmtId="0" fontId="3" fillId="3" borderId="0" xfId="0" applyFont="1" applyFill="1"/>
    <xf numFmtId="0" fontId="3" fillId="3" borderId="3" xfId="0" applyFont="1" applyFill="1" applyBorder="1"/>
    <xf numFmtId="2" fontId="3" fillId="3" borderId="3" xfId="0" applyNumberFormat="1" applyFont="1" applyFill="1" applyBorder="1" applyAlignment="1" applyProtection="1">
      <alignment horizontal="right"/>
      <protection hidden="1"/>
    </xf>
    <xf numFmtId="2" fontId="3" fillId="3" borderId="3" xfId="0" applyNumberFormat="1" applyFont="1" applyFill="1" applyBorder="1"/>
    <xf numFmtId="10" fontId="3" fillId="3" borderId="3" xfId="0" applyNumberFormat="1" applyFont="1" applyFill="1" applyBorder="1"/>
    <xf numFmtId="2" fontId="3" fillId="3" borderId="3" xfId="0" applyNumberFormat="1" applyFont="1" applyFill="1" applyBorder="1" applyAlignment="1">
      <alignment horizontal="right"/>
    </xf>
    <xf numFmtId="0" fontId="0" fillId="3" borderId="0" xfId="0" applyFill="1"/>
    <xf numFmtId="2" fontId="3" fillId="3" borderId="13" xfId="0" applyNumberFormat="1" applyFont="1" applyFill="1" applyBorder="1"/>
    <xf numFmtId="0" fontId="16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6" fillId="0" borderId="0" xfId="0" applyFont="1"/>
    <xf numFmtId="0" fontId="0" fillId="0" borderId="9" xfId="0" applyBorder="1"/>
    <xf numFmtId="0" fontId="0" fillId="0" borderId="1" xfId="0" applyBorder="1"/>
    <xf numFmtId="0" fontId="11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10" fillId="0" borderId="14" xfId="0" applyFont="1" applyBorder="1"/>
    <xf numFmtId="0" fontId="10" fillId="0" borderId="5" xfId="0" applyFont="1" applyBorder="1"/>
    <xf numFmtId="0" fontId="0" fillId="0" borderId="5" xfId="0" applyBorder="1"/>
    <xf numFmtId="0" fontId="0" fillId="0" borderId="0" xfId="0" applyAlignment="1">
      <alignment horizontal="right"/>
    </xf>
    <xf numFmtId="14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165" fontId="3" fillId="0" borderId="0" xfId="0" applyNumberFormat="1" applyFont="1" applyAlignment="1">
      <alignment horizontal="center"/>
    </xf>
    <xf numFmtId="0" fontId="10" fillId="0" borderId="1" xfId="0" applyFont="1" applyBorder="1"/>
    <xf numFmtId="2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7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4" fontId="0" fillId="0" borderId="0" xfId="0" applyNumberFormat="1" applyAlignment="1" applyProtection="1">
      <alignment horizontal="left"/>
      <protection locked="0"/>
    </xf>
    <xf numFmtId="2" fontId="3" fillId="0" borderId="0" xfId="0" applyNumberFormat="1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3" fillId="0" borderId="1" xfId="0" applyFont="1" applyBorder="1"/>
    <xf numFmtId="166" fontId="3" fillId="0" borderId="0" xfId="0" applyNumberFormat="1" applyFont="1" applyAlignment="1">
      <alignment horizontal="center"/>
    </xf>
    <xf numFmtId="0" fontId="1" fillId="0" borderId="0" xfId="0" applyFont="1"/>
    <xf numFmtId="0" fontId="7" fillId="0" borderId="1" xfId="0" applyFont="1" applyBorder="1"/>
    <xf numFmtId="0" fontId="8" fillId="0" borderId="1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/>
      <protection hidden="1"/>
    </xf>
    <xf numFmtId="0" fontId="22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3" borderId="16" xfId="0" applyFont="1" applyFill="1" applyBorder="1" applyAlignment="1">
      <alignment horizontal="center"/>
    </xf>
    <xf numFmtId="14" fontId="0" fillId="3" borderId="16" xfId="0" applyNumberFormat="1" applyFill="1" applyBorder="1" applyProtection="1">
      <protection locked="0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5" fillId="2" borderId="0" xfId="0" applyFont="1" applyFill="1" applyAlignment="1">
      <alignment horizontal="center"/>
    </xf>
    <xf numFmtId="0" fontId="26" fillId="2" borderId="9" xfId="0" applyFont="1" applyFill="1" applyBorder="1"/>
    <xf numFmtId="0" fontId="26" fillId="2" borderId="6" xfId="0" applyFont="1" applyFill="1" applyBorder="1"/>
    <xf numFmtId="0" fontId="26" fillId="2" borderId="10" xfId="0" applyFont="1" applyFill="1" applyBorder="1"/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6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2" fontId="25" fillId="0" borderId="9" xfId="0" applyNumberFormat="1" applyFont="1" applyBorder="1" applyAlignment="1" applyProtection="1">
      <alignment horizontal="center"/>
      <protection hidden="1"/>
    </xf>
    <xf numFmtId="0" fontId="25" fillId="0" borderId="9" xfId="0" applyFont="1" applyBorder="1" applyAlignment="1" applyProtection="1">
      <alignment horizontal="center"/>
      <protection hidden="1"/>
    </xf>
    <xf numFmtId="2" fontId="25" fillId="0" borderId="9" xfId="0" applyNumberFormat="1" applyFont="1" applyBorder="1" applyAlignment="1" applyProtection="1">
      <alignment horizontal="center" vertical="top" readingOrder="1"/>
      <protection hidden="1"/>
    </xf>
    <xf numFmtId="0" fontId="26" fillId="0" borderId="9" xfId="0" applyFont="1" applyBorder="1"/>
    <xf numFmtId="2" fontId="25" fillId="0" borderId="15" xfId="0" applyNumberFormat="1" applyFont="1" applyBorder="1" applyAlignment="1" applyProtection="1">
      <alignment horizontal="center"/>
      <protection hidden="1"/>
    </xf>
    <xf numFmtId="0" fontId="30" fillId="0" borderId="0" xfId="0" applyFont="1" applyAlignment="1">
      <alignment horizontal="center"/>
    </xf>
    <xf numFmtId="0" fontId="26" fillId="2" borderId="3" xfId="0" applyFont="1" applyFill="1" applyBorder="1"/>
    <xf numFmtId="0" fontId="26" fillId="2" borderId="3" xfId="0" applyFont="1" applyFill="1" applyBorder="1" applyProtection="1">
      <protection locked="0"/>
    </xf>
    <xf numFmtId="0" fontId="25" fillId="2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5" xfId="0" applyFont="1" applyFill="1" applyBorder="1"/>
    <xf numFmtId="0" fontId="26" fillId="2" borderId="8" xfId="0" applyFont="1" applyFill="1" applyBorder="1"/>
    <xf numFmtId="0" fontId="31" fillId="0" borderId="0" xfId="0" applyFont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33" fillId="3" borderId="0" xfId="0" applyFont="1" applyFill="1" applyAlignment="1">
      <alignment horizontal="center"/>
    </xf>
    <xf numFmtId="2" fontId="25" fillId="3" borderId="0" xfId="0" applyNumberFormat="1" applyFont="1" applyFill="1" applyAlignment="1" applyProtection="1">
      <alignment horizontal="center"/>
      <protection hidden="1"/>
    </xf>
    <xf numFmtId="0" fontId="26" fillId="3" borderId="0" xfId="0" applyFont="1" applyFill="1" applyAlignment="1" applyProtection="1">
      <alignment horizontal="center"/>
      <protection hidden="1"/>
    </xf>
    <xf numFmtId="0" fontId="25" fillId="3" borderId="0" xfId="0" applyFont="1" applyFill="1" applyAlignment="1" applyProtection="1">
      <alignment horizontal="center"/>
      <protection hidden="1"/>
    </xf>
    <xf numFmtId="0" fontId="25" fillId="3" borderId="0" xfId="0" applyFont="1" applyFill="1" applyAlignment="1" applyProtection="1">
      <alignment horizontal="center" vertical="top" readingOrder="1"/>
      <protection hidden="1"/>
    </xf>
    <xf numFmtId="0" fontId="25" fillId="3" borderId="0" xfId="0" applyFont="1" applyFill="1" applyAlignment="1">
      <alignment horizontal="center"/>
    </xf>
    <xf numFmtId="0" fontId="26" fillId="0" borderId="0" xfId="0" applyFont="1" applyAlignment="1" applyProtection="1">
      <alignment horizontal="center"/>
      <protection hidden="1"/>
    </xf>
    <xf numFmtId="0" fontId="25" fillId="0" borderId="4" xfId="0" applyFont="1" applyBorder="1" applyAlignment="1" applyProtection="1">
      <alignment horizontal="center"/>
      <protection hidden="1"/>
    </xf>
    <xf numFmtId="0" fontId="26" fillId="0" borderId="0" xfId="0" applyFont="1" applyAlignment="1">
      <alignment horizontal="center"/>
    </xf>
    <xf numFmtId="0" fontId="26" fillId="2" borderId="0" xfId="0" applyFont="1" applyFill="1"/>
    <xf numFmtId="0" fontId="26" fillId="2" borderId="0" xfId="0" applyFont="1" applyFill="1" applyProtection="1">
      <protection locked="0"/>
    </xf>
    <xf numFmtId="0" fontId="25" fillId="2" borderId="0" xfId="0" applyFont="1" applyFill="1"/>
    <xf numFmtId="0" fontId="26" fillId="2" borderId="0" xfId="0" applyFont="1" applyFill="1" applyAlignment="1">
      <alignment horizontal="center"/>
    </xf>
    <xf numFmtId="0" fontId="26" fillId="2" borderId="5" xfId="0" applyFont="1" applyFill="1" applyBorder="1"/>
    <xf numFmtId="165" fontId="0" fillId="3" borderId="17" xfId="0" applyNumberFormat="1" applyFill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0" fontId="34" fillId="0" borderId="0" xfId="0" applyFont="1" applyAlignment="1">
      <alignment horizontal="center"/>
    </xf>
    <xf numFmtId="2" fontId="3" fillId="0" borderId="0" xfId="1" applyNumberFormat="1" applyFont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7" fillId="2" borderId="1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49" fontId="0" fillId="2" borderId="4" xfId="0" applyNumberFormat="1" applyFill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/>
    <xf numFmtId="0" fontId="3" fillId="0" borderId="25" xfId="0" applyFont="1" applyBorder="1"/>
    <xf numFmtId="0" fontId="3" fillId="0" borderId="13" xfId="0" applyFont="1" applyBorder="1"/>
    <xf numFmtId="0" fontId="0" fillId="2" borderId="19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5" xfId="0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 vertical="top" readingOrder="1"/>
    </xf>
    <xf numFmtId="0" fontId="3" fillId="0" borderId="24" xfId="0" applyFont="1" applyBorder="1" applyAlignment="1">
      <alignment horizontal="left" vertical="top" readingOrder="1"/>
    </xf>
    <xf numFmtId="0" fontId="3" fillId="0" borderId="12" xfId="0" applyFont="1" applyBorder="1" applyAlignment="1">
      <alignment horizontal="left" vertical="top" readingOrder="1"/>
    </xf>
    <xf numFmtId="0" fontId="3" fillId="0" borderId="0" xfId="0" applyFont="1"/>
    <xf numFmtId="0" fontId="0" fillId="0" borderId="0" xfId="0"/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0" fillId="2" borderId="15" xfId="0" applyNumberFormat="1" applyFill="1" applyBorder="1" applyAlignment="1" applyProtection="1">
      <alignment horizontal="left"/>
      <protection locked="0"/>
    </xf>
    <xf numFmtId="3" fontId="0" fillId="2" borderId="0" xfId="0" applyNumberFormat="1" applyFill="1" applyAlignment="1" applyProtection="1">
      <alignment horizontal="left"/>
      <protection locked="0"/>
    </xf>
    <xf numFmtId="3" fontId="0" fillId="2" borderId="9" xfId="0" applyNumberFormat="1" applyFill="1" applyBorder="1" applyAlignment="1" applyProtection="1">
      <alignment horizontal="left"/>
      <protection locked="0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0" fillId="2" borderId="19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3" borderId="17" xfId="0" applyNumberFormat="1" applyFill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0" fontId="3" fillId="3" borderId="26" xfId="0" applyFont="1" applyFill="1" applyBorder="1"/>
    <xf numFmtId="0" fontId="3" fillId="3" borderId="27" xfId="0" applyFont="1" applyFill="1" applyBorder="1"/>
    <xf numFmtId="165" fontId="0" fillId="3" borderId="31" xfId="0" applyNumberFormat="1" applyFill="1" applyBorder="1" applyAlignment="1">
      <alignment horizontal="center"/>
    </xf>
    <xf numFmtId="165" fontId="0" fillId="3" borderId="32" xfId="0" applyNumberForma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1</xdr:col>
      <xdr:colOff>590550</xdr:colOff>
      <xdr:row>4</xdr:row>
      <xdr:rowOff>28575</xdr:rowOff>
    </xdr:to>
    <xdr:pic>
      <xdr:nvPicPr>
        <xdr:cNvPr id="1209" name="Picture 185" descr="LogoUC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76200"/>
          <a:ext cx="542925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252</xdr:row>
      <xdr:rowOff>95250</xdr:rowOff>
    </xdr:from>
    <xdr:to>
      <xdr:col>1</xdr:col>
      <xdr:colOff>552450</xdr:colOff>
      <xdr:row>256</xdr:row>
      <xdr:rowOff>47625</xdr:rowOff>
    </xdr:to>
    <xdr:pic>
      <xdr:nvPicPr>
        <xdr:cNvPr id="1210" name="Picture 186" descr="LogoUC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1452800"/>
          <a:ext cx="542925" cy="685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313"/>
  <sheetViews>
    <sheetView tabSelected="1" workbookViewId="0">
      <selection activeCell="D238" sqref="D238"/>
    </sheetView>
  </sheetViews>
  <sheetFormatPr baseColWidth="10" defaultRowHeight="12.75" x14ac:dyDescent="0.2"/>
  <cols>
    <col min="1" max="1" width="3.5703125" customWidth="1"/>
    <col min="2" max="2" width="10.140625" customWidth="1"/>
    <col min="3" max="3" width="10.28515625" customWidth="1"/>
    <col min="4" max="4" width="13.28515625" customWidth="1"/>
    <col min="5" max="6" width="10" customWidth="1"/>
    <col min="7" max="7" width="16.28515625" customWidth="1"/>
    <col min="8" max="8" width="10.7109375" style="3" customWidth="1"/>
    <col min="9" max="9" width="6.140625" style="130" customWidth="1"/>
    <col min="10" max="10" width="8.5703125" style="102" customWidth="1"/>
    <col min="11" max="11" width="10.85546875" style="2" customWidth="1"/>
    <col min="12" max="12" width="11.42578125" style="2"/>
    <col min="13" max="13" width="13.28515625" customWidth="1"/>
    <col min="14" max="14" width="13.140625" customWidth="1"/>
    <col min="15" max="15" width="8.42578125" customWidth="1"/>
    <col min="16" max="16" width="12.42578125" customWidth="1"/>
    <col min="17" max="17" width="7" customWidth="1"/>
  </cols>
  <sheetData>
    <row r="1" spans="1:12" x14ac:dyDescent="0.2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2" ht="15" x14ac:dyDescent="0.2">
      <c r="A2" s="218" t="s">
        <v>138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2" ht="15" x14ac:dyDescent="0.2">
      <c r="A3" s="23"/>
      <c r="B3" s="152" t="s">
        <v>139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12" ht="15" x14ac:dyDescent="0.2">
      <c r="A4" s="23"/>
      <c r="B4" s="152" t="s">
        <v>74</v>
      </c>
      <c r="C4" s="152"/>
      <c r="D4" s="152"/>
      <c r="E4" s="152"/>
      <c r="F4" s="152"/>
      <c r="G4" s="152"/>
      <c r="H4" s="152"/>
      <c r="I4" s="152"/>
      <c r="J4" s="152"/>
      <c r="K4" s="153"/>
      <c r="L4" s="56"/>
    </row>
    <row r="5" spans="1:12" x14ac:dyDescent="0.2">
      <c r="A5" s="23"/>
      <c r="B5" s="17"/>
      <c r="C5" s="17"/>
      <c r="D5" s="17"/>
      <c r="E5" s="17"/>
      <c r="F5" s="17"/>
      <c r="G5" s="17"/>
      <c r="H5" s="18"/>
      <c r="I5" s="116"/>
      <c r="J5" s="97"/>
      <c r="K5" s="27"/>
    </row>
    <row r="6" spans="1:12" x14ac:dyDescent="0.2">
      <c r="A6" s="23"/>
      <c r="B6" s="209"/>
      <c r="C6" s="190"/>
      <c r="D6" s="190"/>
      <c r="E6" s="190"/>
      <c r="F6" s="190"/>
      <c r="G6" s="190"/>
      <c r="H6" s="190"/>
      <c r="I6" s="190"/>
      <c r="J6" s="210"/>
      <c r="K6" s="27"/>
    </row>
    <row r="7" spans="1:12" x14ac:dyDescent="0.2">
      <c r="A7" s="23"/>
      <c r="B7" s="24" t="s">
        <v>75</v>
      </c>
      <c r="C7" s="182"/>
      <c r="D7" s="182"/>
      <c r="E7" s="182"/>
      <c r="F7" s="17"/>
      <c r="G7" s="17"/>
      <c r="H7" s="17"/>
      <c r="I7" s="117"/>
      <c r="J7" s="98"/>
      <c r="K7" s="27"/>
    </row>
    <row r="8" spans="1:12" x14ac:dyDescent="0.2">
      <c r="A8" s="23"/>
      <c r="B8" s="30"/>
      <c r="C8" s="147"/>
      <c r="D8" s="147"/>
      <c r="E8" s="17"/>
      <c r="F8" s="17"/>
      <c r="G8" s="17"/>
      <c r="H8" s="17"/>
      <c r="I8" s="117"/>
      <c r="J8" s="98"/>
      <c r="K8" s="27"/>
    </row>
    <row r="9" spans="1:12" x14ac:dyDescent="0.2">
      <c r="A9" s="23"/>
      <c r="B9" s="170" t="s">
        <v>76</v>
      </c>
      <c r="C9" s="171"/>
      <c r="D9" s="172"/>
      <c r="E9" s="172"/>
      <c r="F9" s="172"/>
      <c r="G9" s="172"/>
      <c r="H9" s="20" t="s">
        <v>77</v>
      </c>
      <c r="I9" s="212"/>
      <c r="J9" s="213"/>
      <c r="K9" s="27"/>
    </row>
    <row r="10" spans="1:12" x14ac:dyDescent="0.2">
      <c r="A10" s="23"/>
      <c r="B10" s="30"/>
      <c r="C10" s="17"/>
      <c r="D10" s="17"/>
      <c r="E10" s="17"/>
      <c r="F10" s="17"/>
      <c r="G10" s="17"/>
      <c r="H10" s="17"/>
      <c r="I10" s="190"/>
      <c r="J10" s="210"/>
      <c r="K10" s="27"/>
    </row>
    <row r="11" spans="1:12" x14ac:dyDescent="0.2">
      <c r="A11" s="23"/>
      <c r="B11" s="25" t="s">
        <v>78</v>
      </c>
      <c r="C11" s="172"/>
      <c r="D11" s="172"/>
      <c r="E11" s="172"/>
      <c r="F11" s="20" t="s">
        <v>79</v>
      </c>
      <c r="G11" s="172"/>
      <c r="H11" s="172"/>
      <c r="I11" s="172"/>
      <c r="J11" s="211"/>
      <c r="K11" s="27"/>
    </row>
    <row r="12" spans="1:12" x14ac:dyDescent="0.2">
      <c r="A12" s="23"/>
      <c r="B12" s="30"/>
      <c r="C12" s="190"/>
      <c r="D12" s="190"/>
      <c r="E12" s="190"/>
      <c r="F12" s="17"/>
      <c r="G12" s="32"/>
      <c r="H12" s="32"/>
      <c r="I12" s="118"/>
      <c r="J12" s="99"/>
      <c r="K12" s="27"/>
    </row>
    <row r="13" spans="1:12" x14ac:dyDescent="0.2">
      <c r="A13" s="23"/>
      <c r="B13" s="170" t="s">
        <v>80</v>
      </c>
      <c r="C13" s="171"/>
      <c r="D13" s="22" t="s">
        <v>82</v>
      </c>
      <c r="E13" s="172"/>
      <c r="F13" s="172"/>
      <c r="G13" s="172"/>
      <c r="H13" s="172"/>
      <c r="I13" s="172"/>
      <c r="J13" s="211"/>
      <c r="K13" s="27"/>
    </row>
    <row r="14" spans="1:12" x14ac:dyDescent="0.2">
      <c r="A14" s="23"/>
      <c r="B14" s="24"/>
      <c r="C14" s="20"/>
      <c r="D14" s="20"/>
      <c r="E14" s="33"/>
      <c r="F14" s="33"/>
      <c r="G14" s="33"/>
      <c r="H14" s="33"/>
      <c r="I14" s="33"/>
      <c r="J14" s="34"/>
      <c r="K14" s="27"/>
    </row>
    <row r="15" spans="1:12" x14ac:dyDescent="0.2">
      <c r="A15" s="23"/>
      <c r="B15" s="19"/>
      <c r="C15" s="17"/>
      <c r="D15" s="21" t="s">
        <v>83</v>
      </c>
      <c r="E15" s="172"/>
      <c r="F15" s="172"/>
      <c r="G15" s="172"/>
      <c r="H15" s="172"/>
      <c r="I15" s="172"/>
      <c r="J15" s="211"/>
      <c r="K15" s="27"/>
    </row>
    <row r="16" spans="1:12" x14ac:dyDescent="0.2">
      <c r="A16" s="23"/>
      <c r="B16" s="35"/>
      <c r="C16" s="31"/>
      <c r="D16" s="31"/>
      <c r="E16" s="36"/>
      <c r="F16" s="36"/>
      <c r="G16" s="36"/>
      <c r="H16" s="36"/>
      <c r="I16" s="119"/>
      <c r="J16" s="100"/>
      <c r="K16" s="27"/>
    </row>
    <row r="17" spans="1:12" x14ac:dyDescent="0.2">
      <c r="A17" s="195"/>
      <c r="B17" s="196"/>
      <c r="C17" s="196"/>
      <c r="D17" s="196"/>
      <c r="E17" s="196"/>
      <c r="F17" s="196"/>
      <c r="G17" s="196"/>
      <c r="H17" s="196"/>
      <c r="I17" s="196"/>
      <c r="J17" s="196"/>
      <c r="K17" s="197"/>
    </row>
    <row r="18" spans="1:12" ht="15.75" x14ac:dyDescent="0.25">
      <c r="A18" s="198" t="s">
        <v>81</v>
      </c>
      <c r="B18" s="199"/>
      <c r="C18" s="199"/>
      <c r="D18" s="199"/>
      <c r="E18" s="199"/>
      <c r="F18" s="199"/>
      <c r="G18" s="199"/>
      <c r="H18" s="199"/>
      <c r="I18" s="199"/>
      <c r="J18" s="199"/>
      <c r="K18" s="200"/>
    </row>
    <row r="19" spans="1:12" ht="13.5" thickBot="1" x14ac:dyDescent="0.25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7"/>
    </row>
    <row r="20" spans="1:12" x14ac:dyDescent="0.2">
      <c r="A20" s="91"/>
      <c r="B20" s="91"/>
      <c r="C20" s="91"/>
      <c r="D20" s="91"/>
      <c r="E20" s="91"/>
      <c r="F20" s="91"/>
      <c r="G20" s="91"/>
      <c r="H20" s="91"/>
      <c r="I20" s="101"/>
      <c r="J20" s="101"/>
      <c r="K20" s="91"/>
    </row>
    <row r="21" spans="1:12" x14ac:dyDescent="0.2">
      <c r="A21" s="5"/>
      <c r="B21" s="5"/>
      <c r="C21" s="5"/>
      <c r="D21" s="5"/>
      <c r="I21" s="120"/>
    </row>
    <row r="22" spans="1:12" ht="12.6" customHeight="1" x14ac:dyDescent="0.2">
      <c r="A22" s="62"/>
      <c r="B22" s="63"/>
      <c r="C22" s="63"/>
      <c r="D22" s="63"/>
      <c r="E22" s="64"/>
      <c r="F22" s="88" t="s">
        <v>100</v>
      </c>
      <c r="G22" s="88" t="s">
        <v>101</v>
      </c>
      <c r="H22" s="89" t="s">
        <v>92</v>
      </c>
      <c r="I22" s="121" t="s">
        <v>127</v>
      </c>
      <c r="J22" s="103" t="s">
        <v>126</v>
      </c>
      <c r="K22" s="90" t="s">
        <v>94</v>
      </c>
    </row>
    <row r="23" spans="1:12" ht="15" x14ac:dyDescent="0.25">
      <c r="A23" s="221" t="s">
        <v>125</v>
      </c>
      <c r="B23" s="222"/>
      <c r="C23" s="222"/>
      <c r="D23" s="222"/>
      <c r="E23" s="65" t="s">
        <v>128</v>
      </c>
      <c r="F23" s="66">
        <v>41802</v>
      </c>
      <c r="G23" s="67">
        <v>42136</v>
      </c>
      <c r="H23" s="68">
        <f>(DAYS360(F23,G23))/360</f>
        <v>0.91666666666666663</v>
      </c>
      <c r="I23" s="122"/>
      <c r="J23" s="104"/>
      <c r="K23" s="59"/>
    </row>
    <row r="24" spans="1:12" ht="13.5" thickBot="1" x14ac:dyDescent="0.25">
      <c r="A24" s="69"/>
      <c r="B24" s="5"/>
      <c r="C24" s="5"/>
      <c r="D24" s="5"/>
      <c r="I24" s="122"/>
      <c r="J24" s="105"/>
      <c r="K24" s="39"/>
    </row>
    <row r="25" spans="1:12" x14ac:dyDescent="0.2">
      <c r="A25" s="163" t="s">
        <v>154</v>
      </c>
      <c r="B25" s="164"/>
      <c r="C25" s="164"/>
      <c r="D25" s="164"/>
      <c r="E25" s="164"/>
      <c r="F25" s="164"/>
      <c r="G25" s="165"/>
      <c r="H25" s="70">
        <v>0</v>
      </c>
      <c r="I25" s="123"/>
      <c r="J25" s="106">
        <f>IF(H23&lt;15,IF(H25&gt;11,IF(H25&lt;14.8001,MIN(4,LOG(H25-10,10)*5.8716),MIN(5,LOG(H25-10,10)*6.15)),0),IF(H25&gt;11,IF(H25&lt;14.8001,(-LOG(H23-14,500)+1)*MIN(4,LOG(H25-10,10)*5.8716),(-LOG(H23-14,500)+1)*MIN(5,LOG(H25-10,10)*6.15)),0))</f>
        <v>0</v>
      </c>
      <c r="K25" s="39"/>
      <c r="L25" s="6"/>
    </row>
    <row r="26" spans="1:12" ht="13.5" thickBot="1" x14ac:dyDescent="0.25">
      <c r="A26" s="173"/>
      <c r="B26" s="174"/>
      <c r="C26" s="174"/>
      <c r="D26" s="174"/>
      <c r="E26" s="174"/>
      <c r="F26" s="174"/>
      <c r="G26" s="175"/>
      <c r="H26" s="9"/>
      <c r="I26" s="124"/>
      <c r="J26" s="107"/>
      <c r="K26" s="60"/>
    </row>
    <row r="27" spans="1:12" x14ac:dyDescent="0.2">
      <c r="A27" s="58"/>
      <c r="B27" s="5"/>
      <c r="C27" s="5"/>
      <c r="D27" s="5"/>
      <c r="H27" s="9"/>
      <c r="I27" s="125"/>
      <c r="J27" s="107"/>
      <c r="K27" s="60"/>
    </row>
    <row r="28" spans="1:12" ht="13.5" thickBot="1" x14ac:dyDescent="0.25">
      <c r="A28" s="58"/>
      <c r="B28" s="5"/>
      <c r="C28" s="5"/>
      <c r="D28" s="5"/>
      <c r="H28" s="9"/>
      <c r="I28" s="125"/>
      <c r="J28" s="107"/>
      <c r="K28" s="60"/>
    </row>
    <row r="29" spans="1:12" x14ac:dyDescent="0.2">
      <c r="A29" s="163" t="s">
        <v>93</v>
      </c>
      <c r="B29" s="164"/>
      <c r="C29" s="164"/>
      <c r="D29" s="164"/>
      <c r="E29" s="164"/>
      <c r="F29" s="164"/>
      <c r="G29" s="165"/>
      <c r="H29" s="70"/>
      <c r="I29" s="123"/>
      <c r="J29" s="106">
        <f>IF(H23&lt;15,IF(H29&gt;11,MIN(7,LOG(H29-10,10)*8.61),0),IF(H29&gt;11,(-LOG(H23-14,500)+1)*MIN(7,LOG(H29-10,10)*8.61),0))</f>
        <v>0</v>
      </c>
      <c r="K29" s="60"/>
      <c r="L29" s="6"/>
    </row>
    <row r="30" spans="1:12" ht="13.5" thickBot="1" x14ac:dyDescent="0.25">
      <c r="A30" s="173" t="s">
        <v>155</v>
      </c>
      <c r="B30" s="174"/>
      <c r="C30" s="174"/>
      <c r="D30" s="174"/>
      <c r="E30" s="174"/>
      <c r="F30" s="174"/>
      <c r="G30" s="175"/>
      <c r="H30" s="9"/>
      <c r="I30" s="125"/>
      <c r="J30" s="107"/>
      <c r="K30" s="60"/>
    </row>
    <row r="31" spans="1:12" x14ac:dyDescent="0.2">
      <c r="A31" s="58"/>
      <c r="B31" s="5"/>
      <c r="C31" s="5"/>
      <c r="D31" s="5"/>
      <c r="H31" s="9"/>
      <c r="I31" s="125"/>
      <c r="J31" s="107"/>
      <c r="K31" s="60"/>
    </row>
    <row r="32" spans="1:12" ht="13.5" thickBot="1" x14ac:dyDescent="0.25">
      <c r="A32" s="69"/>
      <c r="B32" s="5"/>
      <c r="C32" s="5"/>
      <c r="D32" s="5"/>
      <c r="I32" s="124"/>
      <c r="J32" s="107"/>
      <c r="K32" s="60"/>
    </row>
    <row r="33" spans="1:12" ht="13.5" customHeight="1" x14ac:dyDescent="0.2">
      <c r="A33" s="204" t="s">
        <v>52</v>
      </c>
      <c r="B33" s="205"/>
      <c r="C33" s="205"/>
      <c r="D33" s="205"/>
      <c r="E33" s="205"/>
      <c r="F33" s="205"/>
      <c r="G33" s="206"/>
      <c r="H33" s="71">
        <v>0</v>
      </c>
      <c r="I33" s="126">
        <v>1</v>
      </c>
      <c r="J33" s="108">
        <f>MIN(H33*I33,4)</f>
        <v>0</v>
      </c>
      <c r="K33" s="61"/>
      <c r="L33" s="6"/>
    </row>
    <row r="34" spans="1:12" ht="13.5" thickBot="1" x14ac:dyDescent="0.25">
      <c r="A34" s="173" t="s">
        <v>157</v>
      </c>
      <c r="B34" s="174"/>
      <c r="C34" s="174"/>
      <c r="D34" s="174"/>
      <c r="E34" s="174"/>
      <c r="F34" s="174"/>
      <c r="G34" s="175"/>
      <c r="H34" s="9"/>
      <c r="I34" s="125"/>
      <c r="J34" s="107"/>
      <c r="K34" s="60"/>
    </row>
    <row r="35" spans="1:12" x14ac:dyDescent="0.2">
      <c r="A35" s="58"/>
      <c r="H35" s="9" t="s">
        <v>51</v>
      </c>
      <c r="I35" s="125"/>
      <c r="J35" s="107"/>
      <c r="K35" s="60"/>
    </row>
    <row r="36" spans="1:12" ht="13.5" thickBot="1" x14ac:dyDescent="0.25">
      <c r="A36" s="58"/>
      <c r="H36" s="9" t="s">
        <v>51</v>
      </c>
      <c r="I36" s="125"/>
      <c r="J36" s="107"/>
      <c r="K36" s="60"/>
    </row>
    <row r="37" spans="1:12" x14ac:dyDescent="0.2">
      <c r="A37" s="163" t="s">
        <v>66</v>
      </c>
      <c r="B37" s="164"/>
      <c r="C37" s="164"/>
      <c r="D37" s="164"/>
      <c r="E37" s="164"/>
      <c r="F37" s="164"/>
      <c r="G37" s="165"/>
      <c r="H37" s="9" t="s">
        <v>51</v>
      </c>
      <c r="I37" s="125"/>
      <c r="J37" s="107"/>
      <c r="K37" s="60"/>
    </row>
    <row r="38" spans="1:12" ht="13.5" thickBot="1" x14ac:dyDescent="0.25">
      <c r="A38" s="173" t="s">
        <v>110</v>
      </c>
      <c r="B38" s="214"/>
      <c r="C38" s="214"/>
      <c r="D38" s="214"/>
      <c r="E38" s="214"/>
      <c r="F38" s="214"/>
      <c r="G38" s="215"/>
      <c r="H38" s="9" t="s">
        <v>51</v>
      </c>
      <c r="I38" s="125"/>
      <c r="J38" s="107"/>
      <c r="K38" s="60"/>
    </row>
    <row r="39" spans="1:12" x14ac:dyDescent="0.2">
      <c r="A39" s="58" t="s">
        <v>37</v>
      </c>
      <c r="H39" s="72">
        <v>0</v>
      </c>
      <c r="I39" s="125">
        <v>12</v>
      </c>
      <c r="J39" s="106">
        <f>IF(H23&lt;15,H39*I39,(H39*I39)*(-LOG(H23-14,500)+1))</f>
        <v>0</v>
      </c>
      <c r="K39" s="60"/>
    </row>
    <row r="40" spans="1:12" x14ac:dyDescent="0.2">
      <c r="A40" s="58" t="s">
        <v>38</v>
      </c>
      <c r="H40" s="72">
        <v>0</v>
      </c>
      <c r="I40" s="125">
        <v>8</v>
      </c>
      <c r="J40" s="106">
        <f>IF(H23&lt;15,H40*I40,(H40*I40)*(-LOG(H23-14,500)+1))</f>
        <v>0</v>
      </c>
      <c r="K40" s="60"/>
    </row>
    <row r="41" spans="1:12" x14ac:dyDescent="0.2">
      <c r="A41" s="58"/>
      <c r="H41" s="73"/>
      <c r="I41" s="125"/>
      <c r="J41" s="107"/>
      <c r="K41" s="60"/>
    </row>
    <row r="42" spans="1:12" x14ac:dyDescent="0.2">
      <c r="A42" s="58" t="s">
        <v>39</v>
      </c>
      <c r="H42" s="72">
        <v>0</v>
      </c>
      <c r="I42" s="125">
        <v>8</v>
      </c>
      <c r="J42" s="106">
        <f>IF(H23&lt;15,H42*I42,(H42*I42)*(-LOG(H23-14,500)+1))</f>
        <v>0</v>
      </c>
      <c r="K42" s="60"/>
    </row>
    <row r="43" spans="1:12" x14ac:dyDescent="0.2">
      <c r="A43" s="58" t="s">
        <v>40</v>
      </c>
      <c r="H43" s="72">
        <v>0</v>
      </c>
      <c r="I43" s="125">
        <v>3.5</v>
      </c>
      <c r="J43" s="106">
        <f>IF(H23&lt;15,H43*I43,(H43*I43)*(-LOG(H23-14,500)+1))</f>
        <v>0</v>
      </c>
      <c r="K43" s="60"/>
    </row>
    <row r="44" spans="1:12" x14ac:dyDescent="0.2">
      <c r="A44" s="58"/>
      <c r="H44" s="74"/>
      <c r="I44" s="125"/>
      <c r="J44" s="106"/>
      <c r="K44" s="60"/>
    </row>
    <row r="45" spans="1:12" x14ac:dyDescent="0.2">
      <c r="A45" s="58" t="s">
        <v>129</v>
      </c>
      <c r="H45" s="72">
        <v>0</v>
      </c>
      <c r="I45" s="125">
        <v>3</v>
      </c>
      <c r="J45" s="106">
        <f>IF(H23&lt;15,H45*I45,(H45*I45)*(-LOG(H23-14,500)+1))</f>
        <v>0</v>
      </c>
      <c r="K45" s="60"/>
    </row>
    <row r="46" spans="1:12" x14ac:dyDescent="0.2">
      <c r="A46" s="58" t="s">
        <v>130</v>
      </c>
      <c r="H46" s="72">
        <v>0</v>
      </c>
      <c r="I46" s="125">
        <v>1.5</v>
      </c>
      <c r="J46" s="106">
        <f>IF(H23&lt;15,H46*I46,(H46*I46)*(-LOG(H23-14,500)+1))</f>
        <v>0</v>
      </c>
      <c r="K46" s="60"/>
    </row>
    <row r="47" spans="1:12" ht="13.5" thickBot="1" x14ac:dyDescent="0.25">
      <c r="A47" s="58"/>
      <c r="H47" s="9"/>
      <c r="I47" s="125"/>
      <c r="J47" s="107"/>
      <c r="K47" s="60"/>
    </row>
    <row r="48" spans="1:12" ht="13.5" thickBot="1" x14ac:dyDescent="0.25">
      <c r="A48" s="160" t="s">
        <v>67</v>
      </c>
      <c r="B48" s="161"/>
      <c r="C48" s="161"/>
      <c r="D48" s="161"/>
      <c r="E48" s="161"/>
      <c r="F48" s="161"/>
      <c r="G48" s="162"/>
      <c r="H48" s="9"/>
      <c r="I48" s="125" t="s">
        <v>103</v>
      </c>
      <c r="J48" s="106">
        <f>MIN(J39+J40+J42+J43+J45+J46,12)</f>
        <v>0</v>
      </c>
      <c r="K48" s="60"/>
      <c r="L48" s="6"/>
    </row>
    <row r="49" spans="1:11" x14ac:dyDescent="0.2">
      <c r="A49" s="58"/>
      <c r="H49" s="9"/>
      <c r="I49" s="125"/>
      <c r="J49" s="107"/>
      <c r="K49" s="60"/>
    </row>
    <row r="50" spans="1:11" ht="13.5" thickBot="1" x14ac:dyDescent="0.25">
      <c r="A50" s="58"/>
      <c r="H50" s="9"/>
      <c r="I50" s="125"/>
      <c r="J50" s="107"/>
      <c r="K50" s="60"/>
    </row>
    <row r="51" spans="1:11" x14ac:dyDescent="0.2">
      <c r="A51" s="163" t="s">
        <v>95</v>
      </c>
      <c r="B51" s="164"/>
      <c r="C51" s="164"/>
      <c r="D51" s="164"/>
      <c r="E51" s="164"/>
      <c r="F51" s="164"/>
      <c r="G51" s="165"/>
      <c r="H51" s="9"/>
      <c r="I51" s="125"/>
      <c r="J51" s="107"/>
      <c r="K51" s="60"/>
    </row>
    <row r="52" spans="1:11" ht="13.5" thickBot="1" x14ac:dyDescent="0.25">
      <c r="A52" s="176" t="s">
        <v>160</v>
      </c>
      <c r="B52" s="177"/>
      <c r="C52" s="177"/>
      <c r="D52" s="177"/>
      <c r="E52" s="177"/>
      <c r="F52" s="177"/>
      <c r="G52" s="178"/>
      <c r="H52" s="9"/>
      <c r="I52" s="125"/>
      <c r="J52" s="107"/>
      <c r="K52" s="60"/>
    </row>
    <row r="53" spans="1:11" x14ac:dyDescent="0.2">
      <c r="A53" s="58"/>
      <c r="D53" s="75"/>
      <c r="H53" s="9"/>
      <c r="I53" s="125"/>
      <c r="J53" s="107"/>
      <c r="K53" s="60"/>
    </row>
    <row r="54" spans="1:11" x14ac:dyDescent="0.2">
      <c r="A54" s="154" t="s">
        <v>41</v>
      </c>
      <c r="B54" s="155"/>
      <c r="C54" s="155"/>
      <c r="D54" s="155"/>
      <c r="I54" s="125"/>
      <c r="J54" s="107"/>
      <c r="K54" s="60"/>
    </row>
    <row r="55" spans="1:11" x14ac:dyDescent="0.2">
      <c r="A55" s="58"/>
      <c r="F55" s="9"/>
      <c r="H55" s="9" t="s">
        <v>92</v>
      </c>
      <c r="I55" s="125"/>
      <c r="J55" s="107"/>
      <c r="K55" s="60"/>
    </row>
    <row r="56" spans="1:11" x14ac:dyDescent="0.2">
      <c r="A56" s="168" t="s">
        <v>89</v>
      </c>
      <c r="B56" s="169"/>
      <c r="C56" s="169"/>
      <c r="D56" s="169"/>
      <c r="E56" s="16"/>
      <c r="F56" s="77"/>
      <c r="G56" s="16"/>
      <c r="H56" s="70">
        <v>0</v>
      </c>
      <c r="I56" s="125">
        <v>1.4</v>
      </c>
      <c r="J56" s="106">
        <f>H56*I56</f>
        <v>0</v>
      </c>
      <c r="K56" s="60"/>
    </row>
    <row r="57" spans="1:11" x14ac:dyDescent="0.2">
      <c r="A57" s="168" t="s">
        <v>90</v>
      </c>
      <c r="B57" s="169"/>
      <c r="C57" s="169"/>
      <c r="D57" s="169"/>
      <c r="E57" s="16"/>
      <c r="F57" s="77"/>
      <c r="G57" s="16"/>
      <c r="H57" s="70">
        <v>0</v>
      </c>
      <c r="I57" s="125">
        <v>0.7</v>
      </c>
      <c r="J57" s="106">
        <f>H57*I57</f>
        <v>0</v>
      </c>
      <c r="K57" s="60"/>
    </row>
    <row r="58" spans="1:11" x14ac:dyDescent="0.2">
      <c r="A58" s="58"/>
      <c r="H58" s="78" t="s">
        <v>51</v>
      </c>
      <c r="I58" s="125"/>
      <c r="J58" s="107"/>
      <c r="K58" s="60"/>
    </row>
    <row r="59" spans="1:11" x14ac:dyDescent="0.2">
      <c r="A59" s="154" t="s">
        <v>42</v>
      </c>
      <c r="B59" s="155"/>
      <c r="C59" s="155"/>
      <c r="D59" s="155"/>
      <c r="E59" s="155"/>
      <c r="H59" s="78"/>
      <c r="I59" s="125"/>
      <c r="J59" s="107"/>
      <c r="K59" s="60"/>
    </row>
    <row r="60" spans="1:11" x14ac:dyDescent="0.2">
      <c r="A60" s="58"/>
      <c r="H60" s="78"/>
      <c r="I60" s="125"/>
      <c r="J60" s="107"/>
      <c r="K60" s="60"/>
    </row>
    <row r="61" spans="1:11" x14ac:dyDescent="0.2">
      <c r="A61" s="168" t="s">
        <v>89</v>
      </c>
      <c r="B61" s="169"/>
      <c r="C61" s="169"/>
      <c r="D61" s="169"/>
      <c r="E61" s="16"/>
      <c r="F61" s="79"/>
      <c r="G61" s="16"/>
      <c r="H61" s="70">
        <v>0</v>
      </c>
      <c r="I61" s="125">
        <v>1.1200000000000001</v>
      </c>
      <c r="J61" s="106">
        <f>H61*I61</f>
        <v>0</v>
      </c>
      <c r="K61" s="60"/>
    </row>
    <row r="62" spans="1:11" x14ac:dyDescent="0.2">
      <c r="A62" s="168" t="s">
        <v>90</v>
      </c>
      <c r="B62" s="169"/>
      <c r="C62" s="169"/>
      <c r="D62" s="169"/>
      <c r="E62" s="16"/>
      <c r="F62" s="79"/>
      <c r="G62" s="16"/>
      <c r="H62" s="70">
        <v>0</v>
      </c>
      <c r="I62" s="125">
        <v>0.56000000000000005</v>
      </c>
      <c r="J62" s="106">
        <f>H62*I62</f>
        <v>0</v>
      </c>
      <c r="K62" s="60"/>
    </row>
    <row r="63" spans="1:11" x14ac:dyDescent="0.2">
      <c r="A63" s="58"/>
      <c r="H63" s="78"/>
      <c r="I63" s="125"/>
      <c r="J63" s="107"/>
      <c r="K63" s="60"/>
    </row>
    <row r="64" spans="1:11" x14ac:dyDescent="0.2">
      <c r="A64" s="154" t="s">
        <v>99</v>
      </c>
      <c r="B64" s="155"/>
      <c r="C64" s="155"/>
      <c r="D64" s="155"/>
      <c r="E64" s="155"/>
      <c r="F64" s="155"/>
      <c r="H64" s="78"/>
      <c r="I64" s="125"/>
      <c r="J64" s="107"/>
      <c r="K64" s="60"/>
    </row>
    <row r="65" spans="1:12" x14ac:dyDescent="0.2">
      <c r="A65" s="58"/>
      <c r="H65" s="78"/>
      <c r="I65" s="125"/>
      <c r="J65" s="107"/>
      <c r="K65" s="60"/>
    </row>
    <row r="66" spans="1:12" x14ac:dyDescent="0.2">
      <c r="A66" s="168" t="s">
        <v>89</v>
      </c>
      <c r="B66" s="169"/>
      <c r="C66" s="169"/>
      <c r="D66" s="169"/>
      <c r="E66" s="16"/>
      <c r="F66" s="79"/>
      <c r="G66" s="16"/>
      <c r="H66" s="70">
        <v>0</v>
      </c>
      <c r="I66" s="125">
        <v>1.1200000000000001</v>
      </c>
      <c r="J66" s="106">
        <f>H66*I66</f>
        <v>0</v>
      </c>
      <c r="K66" s="60"/>
      <c r="L66" s="6"/>
    </row>
    <row r="67" spans="1:12" x14ac:dyDescent="0.2">
      <c r="A67" s="168" t="s">
        <v>90</v>
      </c>
      <c r="B67" s="169"/>
      <c r="C67" s="169"/>
      <c r="D67" s="169"/>
      <c r="E67" s="16"/>
      <c r="F67" s="79"/>
      <c r="G67" s="16"/>
      <c r="H67" s="70">
        <v>0</v>
      </c>
      <c r="I67" s="125">
        <v>0.56000000000000005</v>
      </c>
      <c r="J67" s="106">
        <f>H67*I67</f>
        <v>0</v>
      </c>
      <c r="K67" s="60"/>
    </row>
    <row r="68" spans="1:12" x14ac:dyDescent="0.2">
      <c r="A68" s="58"/>
      <c r="H68" s="78"/>
      <c r="I68" s="125"/>
      <c r="J68" s="107"/>
      <c r="K68" s="60"/>
    </row>
    <row r="69" spans="1:12" x14ac:dyDescent="0.2">
      <c r="A69" s="154" t="s">
        <v>43</v>
      </c>
      <c r="B69" s="155"/>
      <c r="C69" s="155"/>
      <c r="D69" s="155"/>
      <c r="E69" s="155"/>
      <c r="F69" s="155"/>
      <c r="G69" s="155"/>
      <c r="H69" s="78"/>
      <c r="I69" s="125"/>
      <c r="J69" s="107"/>
      <c r="K69" s="60"/>
    </row>
    <row r="70" spans="1:12" x14ac:dyDescent="0.2">
      <c r="A70" s="58"/>
      <c r="H70" s="78"/>
      <c r="I70" s="125"/>
      <c r="J70" s="107"/>
      <c r="K70" s="60"/>
    </row>
    <row r="71" spans="1:12" x14ac:dyDescent="0.2">
      <c r="A71" s="168" t="s">
        <v>89</v>
      </c>
      <c r="B71" s="169"/>
      <c r="C71" s="169"/>
      <c r="D71" s="169"/>
      <c r="E71" s="16"/>
      <c r="F71" s="79"/>
      <c r="G71" s="16"/>
      <c r="H71" s="70">
        <v>0</v>
      </c>
      <c r="I71" s="125">
        <v>0.7</v>
      </c>
      <c r="J71" s="106">
        <f>H71*I71</f>
        <v>0</v>
      </c>
      <c r="K71" s="60"/>
    </row>
    <row r="72" spans="1:12" x14ac:dyDescent="0.2">
      <c r="A72" s="168" t="s">
        <v>90</v>
      </c>
      <c r="B72" s="169"/>
      <c r="C72" s="169"/>
      <c r="D72" s="169"/>
      <c r="E72" s="16"/>
      <c r="F72" s="79"/>
      <c r="G72" s="16"/>
      <c r="H72" s="139">
        <v>0</v>
      </c>
      <c r="I72" s="125">
        <v>0.35</v>
      </c>
      <c r="J72" s="106">
        <f>H72*I72</f>
        <v>0</v>
      </c>
      <c r="K72" s="60"/>
    </row>
    <row r="73" spans="1:12" x14ac:dyDescent="0.2">
      <c r="A73" s="58"/>
      <c r="H73" s="78"/>
      <c r="I73" s="125"/>
      <c r="J73" s="107"/>
      <c r="K73" s="60"/>
    </row>
    <row r="74" spans="1:12" x14ac:dyDescent="0.2">
      <c r="A74" s="154" t="s">
        <v>44</v>
      </c>
      <c r="B74" s="155"/>
      <c r="C74" s="155"/>
      <c r="D74" s="155"/>
      <c r="E74" s="155"/>
      <c r="H74" s="78"/>
      <c r="I74" s="125"/>
      <c r="J74" s="107"/>
      <c r="K74" s="60"/>
    </row>
    <row r="75" spans="1:12" x14ac:dyDescent="0.2">
      <c r="A75" s="58"/>
      <c r="H75" s="78"/>
      <c r="I75" s="125"/>
      <c r="J75" s="107"/>
      <c r="K75" s="60"/>
    </row>
    <row r="76" spans="1:12" x14ac:dyDescent="0.2">
      <c r="A76" s="168" t="s">
        <v>89</v>
      </c>
      <c r="B76" s="169"/>
      <c r="C76" s="169"/>
      <c r="D76" s="169"/>
      <c r="E76" s="16"/>
      <c r="F76" s="79"/>
      <c r="G76" s="16"/>
      <c r="H76" s="70">
        <v>0</v>
      </c>
      <c r="I76" s="125">
        <v>0.7</v>
      </c>
      <c r="J76" s="106">
        <f>H76*I76</f>
        <v>0</v>
      </c>
      <c r="K76" s="60"/>
    </row>
    <row r="77" spans="1:12" x14ac:dyDescent="0.2">
      <c r="A77" s="168" t="s">
        <v>90</v>
      </c>
      <c r="B77" s="169"/>
      <c r="C77" s="169"/>
      <c r="D77" s="169"/>
      <c r="E77" s="16"/>
      <c r="F77" s="79"/>
      <c r="G77" s="16"/>
      <c r="H77" s="70">
        <v>0</v>
      </c>
      <c r="I77" s="125">
        <v>0.35</v>
      </c>
      <c r="J77" s="106">
        <f>H77*I77</f>
        <v>0</v>
      </c>
      <c r="K77" s="60"/>
    </row>
    <row r="78" spans="1:12" x14ac:dyDescent="0.2">
      <c r="A78" s="58"/>
      <c r="H78" s="78"/>
      <c r="I78" s="125"/>
      <c r="J78" s="107"/>
      <c r="K78" s="60"/>
    </row>
    <row r="79" spans="1:12" x14ac:dyDescent="0.2">
      <c r="A79" s="154" t="s">
        <v>131</v>
      </c>
      <c r="B79" s="155"/>
      <c r="C79" s="155"/>
      <c r="D79" s="155"/>
      <c r="E79" s="155"/>
      <c r="H79" s="78"/>
      <c r="I79" s="125"/>
      <c r="J79" s="107"/>
      <c r="K79" s="60"/>
    </row>
    <row r="80" spans="1:12" x14ac:dyDescent="0.2">
      <c r="A80" s="58"/>
      <c r="H80"/>
      <c r="I80" s="127"/>
      <c r="J80" s="109"/>
      <c r="K80" s="57"/>
      <c r="L80"/>
    </row>
    <row r="81" spans="1:12" x14ac:dyDescent="0.2">
      <c r="A81" s="69" t="s">
        <v>91</v>
      </c>
      <c r="H81" s="70">
        <v>0</v>
      </c>
      <c r="I81" s="127">
        <v>0.6</v>
      </c>
      <c r="J81" s="106">
        <f>H81*I81</f>
        <v>0</v>
      </c>
      <c r="K81" s="57"/>
      <c r="L81"/>
    </row>
    <row r="82" spans="1:12" x14ac:dyDescent="0.2">
      <c r="A82" s="69" t="s">
        <v>90</v>
      </c>
      <c r="H82" s="70">
        <v>0</v>
      </c>
      <c r="I82" s="125">
        <v>0.3</v>
      </c>
      <c r="J82" s="106">
        <f>H82*I82</f>
        <v>0</v>
      </c>
      <c r="K82" s="60"/>
    </row>
    <row r="83" spans="1:12" x14ac:dyDescent="0.2">
      <c r="A83" s="58"/>
      <c r="H83" s="78"/>
      <c r="I83" s="125"/>
      <c r="J83" s="107"/>
      <c r="K83" s="60"/>
    </row>
    <row r="84" spans="1:12" x14ac:dyDescent="0.2">
      <c r="A84" s="154" t="s">
        <v>140</v>
      </c>
      <c r="B84" s="155"/>
      <c r="C84" s="155"/>
      <c r="D84" s="155"/>
      <c r="E84" s="155"/>
      <c r="F84" s="155"/>
      <c r="H84" s="78"/>
      <c r="I84" s="125"/>
      <c r="J84" s="107"/>
      <c r="K84" s="60"/>
    </row>
    <row r="85" spans="1:12" x14ac:dyDescent="0.2">
      <c r="A85" s="58"/>
      <c r="H85" s="78"/>
      <c r="I85" s="125"/>
      <c r="J85" s="107"/>
      <c r="K85" s="60"/>
    </row>
    <row r="86" spans="1:12" x14ac:dyDescent="0.2">
      <c r="A86" s="168" t="s">
        <v>91</v>
      </c>
      <c r="B86" s="169"/>
      <c r="C86" s="169"/>
      <c r="D86" s="169"/>
      <c r="E86" s="16"/>
      <c r="F86" s="79"/>
      <c r="G86" s="16"/>
      <c r="H86" s="139">
        <v>0</v>
      </c>
      <c r="I86" s="125">
        <v>1.1200000000000001</v>
      </c>
      <c r="J86" s="106">
        <f>H86*I86</f>
        <v>0</v>
      </c>
      <c r="K86" s="60"/>
    </row>
    <row r="87" spans="1:12" x14ac:dyDescent="0.2">
      <c r="A87" s="168" t="s">
        <v>90</v>
      </c>
      <c r="B87" s="169"/>
      <c r="C87" s="169"/>
      <c r="D87" s="169"/>
      <c r="E87" s="16"/>
      <c r="F87" s="79"/>
      <c r="G87" s="16"/>
      <c r="H87" s="70">
        <v>0</v>
      </c>
      <c r="I87" s="125">
        <v>0.56000000000000005</v>
      </c>
      <c r="J87" s="106">
        <f>H87*I87</f>
        <v>0</v>
      </c>
      <c r="K87" s="60"/>
    </row>
    <row r="88" spans="1:12" x14ac:dyDescent="0.2">
      <c r="A88" s="58"/>
      <c r="H88" s="78"/>
      <c r="I88" s="125"/>
      <c r="J88" s="107"/>
      <c r="K88" s="60"/>
    </row>
    <row r="89" spans="1:12" x14ac:dyDescent="0.2">
      <c r="A89" s="154" t="s">
        <v>141</v>
      </c>
      <c r="B89" s="155"/>
      <c r="C89" s="155"/>
      <c r="D89" s="155"/>
      <c r="H89" s="78"/>
      <c r="I89" s="125"/>
      <c r="J89" s="107"/>
      <c r="K89" s="60"/>
    </row>
    <row r="90" spans="1:12" x14ac:dyDescent="0.2">
      <c r="A90" s="58"/>
      <c r="H90" s="78"/>
      <c r="I90" s="125"/>
      <c r="J90" s="107"/>
      <c r="K90" s="60"/>
    </row>
    <row r="91" spans="1:12" x14ac:dyDescent="0.2">
      <c r="A91" s="168" t="s">
        <v>91</v>
      </c>
      <c r="B91" s="169"/>
      <c r="C91" s="169"/>
      <c r="D91" s="169"/>
      <c r="E91" s="16"/>
      <c r="F91" s="79"/>
      <c r="G91" s="16"/>
      <c r="H91" s="70">
        <v>0</v>
      </c>
      <c r="I91" s="125">
        <v>0.7</v>
      </c>
      <c r="J91" s="106">
        <f>H91*I91</f>
        <v>0</v>
      </c>
      <c r="K91" s="60"/>
    </row>
    <row r="92" spans="1:12" x14ac:dyDescent="0.2">
      <c r="A92" s="168" t="s">
        <v>90</v>
      </c>
      <c r="B92" s="169"/>
      <c r="C92" s="169"/>
      <c r="D92" s="169"/>
      <c r="E92" s="16"/>
      <c r="F92" s="79"/>
      <c r="G92" s="16"/>
      <c r="H92" s="70">
        <v>0</v>
      </c>
      <c r="I92" s="125">
        <v>0.35</v>
      </c>
      <c r="J92" s="106">
        <f>H92*I92</f>
        <v>0</v>
      </c>
      <c r="K92" s="60"/>
    </row>
    <row r="93" spans="1:12" x14ac:dyDescent="0.2">
      <c r="A93" s="58"/>
      <c r="H93" s="78"/>
      <c r="I93" s="125"/>
      <c r="J93" s="107"/>
      <c r="K93" s="60"/>
    </row>
    <row r="94" spans="1:12" x14ac:dyDescent="0.2">
      <c r="A94" s="223" t="s">
        <v>146</v>
      </c>
      <c r="B94" s="224"/>
      <c r="C94" s="224"/>
      <c r="D94" s="224"/>
      <c r="E94" s="224"/>
      <c r="F94" s="224"/>
      <c r="G94" s="224"/>
      <c r="H94" s="70">
        <v>0</v>
      </c>
      <c r="I94" s="125">
        <v>0.35</v>
      </c>
      <c r="J94" s="106">
        <f>H94*I94</f>
        <v>0</v>
      </c>
      <c r="K94" s="60"/>
    </row>
    <row r="95" spans="1:12" x14ac:dyDescent="0.2">
      <c r="A95" s="80"/>
      <c r="B95" s="16"/>
      <c r="C95" s="77"/>
      <c r="D95" s="16"/>
      <c r="E95" s="66"/>
      <c r="I95" s="125"/>
      <c r="J95" s="107"/>
      <c r="K95" s="60"/>
    </row>
    <row r="96" spans="1:12" ht="13.5" thickBot="1" x14ac:dyDescent="0.25">
      <c r="A96" s="58"/>
      <c r="I96" s="125" t="s">
        <v>56</v>
      </c>
      <c r="J96" s="106">
        <f>SUM(J56:J57,J61,J62,J66,J67,J71,J72,J76,J77,J81:J82,J86,J87,J91,J92,J94)</f>
        <v>0</v>
      </c>
      <c r="K96" s="60"/>
    </row>
    <row r="97" spans="1:11" ht="13.5" thickBot="1" x14ac:dyDescent="0.25">
      <c r="A97" s="160" t="s">
        <v>156</v>
      </c>
      <c r="B97" s="161"/>
      <c r="C97" s="161"/>
      <c r="D97" s="161"/>
      <c r="E97" s="161"/>
      <c r="F97" s="161"/>
      <c r="G97" s="162"/>
      <c r="H97" s="81"/>
      <c r="I97" s="125" t="s">
        <v>55</v>
      </c>
      <c r="J97" s="106">
        <f>IF(J96=0,0,IF(H23&lt;7,IF(J96&gt;4.05,MIN(J96*1.35,12),MIN(J96,12)),MIN(J96/(H23+(H23/J96)-1)*12,12)))</f>
        <v>0</v>
      </c>
      <c r="K97" s="39"/>
    </row>
    <row r="98" spans="1:11" x14ac:dyDescent="0.2">
      <c r="A98" s="76"/>
      <c r="B98" s="55"/>
      <c r="C98" s="55"/>
      <c r="D98" s="55"/>
      <c r="E98" s="55"/>
      <c r="F98" s="55"/>
      <c r="G98" s="55"/>
      <c r="H98" s="81"/>
      <c r="I98" s="125"/>
      <c r="J98" s="106"/>
      <c r="K98" s="39"/>
    </row>
    <row r="99" spans="1:11" ht="13.5" thickBot="1" x14ac:dyDescent="0.25">
      <c r="A99" s="58"/>
      <c r="H99" s="9"/>
      <c r="I99" s="125"/>
      <c r="J99" s="107"/>
      <c r="K99" s="60"/>
    </row>
    <row r="100" spans="1:11" ht="13.5" thickBot="1" x14ac:dyDescent="0.25">
      <c r="A100" s="160" t="s">
        <v>151</v>
      </c>
      <c r="B100" s="161"/>
      <c r="C100" s="161"/>
      <c r="D100" s="161"/>
      <c r="E100" s="161"/>
      <c r="F100" s="161"/>
      <c r="G100" s="162"/>
      <c r="H100" s="9"/>
      <c r="I100" s="125"/>
      <c r="J100" s="107"/>
      <c r="K100" s="60"/>
    </row>
    <row r="101" spans="1:11" x14ac:dyDescent="0.2">
      <c r="A101" s="58"/>
      <c r="H101" s="9"/>
      <c r="I101" s="125"/>
      <c r="J101" s="107"/>
      <c r="K101" s="60"/>
    </row>
    <row r="102" spans="1:11" x14ac:dyDescent="0.2">
      <c r="A102" s="154" t="s">
        <v>28</v>
      </c>
      <c r="B102" s="155"/>
      <c r="C102" s="155"/>
      <c r="H102" s="9"/>
      <c r="I102" s="125"/>
      <c r="J102" s="107"/>
      <c r="K102" s="60"/>
    </row>
    <row r="103" spans="1:11" x14ac:dyDescent="0.2">
      <c r="A103" s="58"/>
      <c r="H103" s="9"/>
      <c r="I103" s="125"/>
      <c r="J103" s="107"/>
      <c r="K103" s="60"/>
    </row>
    <row r="104" spans="1:11" x14ac:dyDescent="0.2">
      <c r="A104" s="154" t="s">
        <v>0</v>
      </c>
      <c r="B104" s="155"/>
      <c r="C104" s="155"/>
      <c r="H104" s="9"/>
      <c r="I104" s="125"/>
      <c r="J104" s="107"/>
      <c r="K104" s="60"/>
    </row>
    <row r="105" spans="1:11" x14ac:dyDescent="0.2">
      <c r="A105" s="58"/>
      <c r="H105" s="9"/>
      <c r="I105" s="125"/>
      <c r="J105" s="107"/>
      <c r="K105" s="60"/>
    </row>
    <row r="106" spans="1:11" x14ac:dyDescent="0.2">
      <c r="A106" s="58"/>
      <c r="B106" t="s">
        <v>1</v>
      </c>
      <c r="H106" s="8">
        <v>0</v>
      </c>
      <c r="I106" s="125">
        <v>1</v>
      </c>
      <c r="J106" s="106">
        <f>H106*I106</f>
        <v>0</v>
      </c>
      <c r="K106" s="60"/>
    </row>
    <row r="107" spans="1:11" x14ac:dyDescent="0.2">
      <c r="A107" s="58"/>
      <c r="B107" t="s">
        <v>2</v>
      </c>
      <c r="H107" s="8">
        <v>0</v>
      </c>
      <c r="I107" s="125">
        <v>0.5</v>
      </c>
      <c r="J107" s="106">
        <f>H107*I107</f>
        <v>0</v>
      </c>
      <c r="K107" s="60"/>
    </row>
    <row r="108" spans="1:11" x14ac:dyDescent="0.2">
      <c r="A108" s="58"/>
      <c r="B108" s="7" t="s">
        <v>145</v>
      </c>
      <c r="C108" s="1"/>
      <c r="D108" s="1"/>
      <c r="H108" s="8">
        <v>0</v>
      </c>
      <c r="I108" s="125">
        <v>0.25</v>
      </c>
      <c r="J108" s="106">
        <f>H108*I108</f>
        <v>0</v>
      </c>
      <c r="K108" s="60"/>
    </row>
    <row r="109" spans="1:11" x14ac:dyDescent="0.2">
      <c r="A109" s="58"/>
      <c r="H109" s="9" t="s">
        <v>51</v>
      </c>
      <c r="I109" s="125"/>
      <c r="J109" s="107"/>
      <c r="K109" s="60"/>
    </row>
    <row r="110" spans="1:11" x14ac:dyDescent="0.2">
      <c r="A110" s="154" t="s">
        <v>132</v>
      </c>
      <c r="B110" s="155"/>
      <c r="C110" s="155"/>
      <c r="D110" s="155"/>
      <c r="E110" s="155"/>
      <c r="H110" s="8">
        <v>0</v>
      </c>
      <c r="I110" s="125">
        <v>0.05</v>
      </c>
      <c r="J110" s="106">
        <f>H110*I110</f>
        <v>0</v>
      </c>
      <c r="K110" s="60"/>
    </row>
    <row r="111" spans="1:11" x14ac:dyDescent="0.2">
      <c r="A111" s="58"/>
      <c r="H111" s="9"/>
      <c r="I111" s="125"/>
      <c r="J111" s="107"/>
      <c r="K111" s="60"/>
    </row>
    <row r="112" spans="1:11" x14ac:dyDescent="0.2">
      <c r="A112" s="58"/>
      <c r="H112" s="9"/>
      <c r="I112" s="125"/>
      <c r="J112" s="107"/>
      <c r="K112" s="60"/>
    </row>
    <row r="113" spans="1:11" x14ac:dyDescent="0.2">
      <c r="A113" s="154" t="s">
        <v>45</v>
      </c>
      <c r="B113" s="155"/>
      <c r="H113" s="9"/>
      <c r="I113" s="125"/>
      <c r="J113" s="107"/>
      <c r="K113" s="60"/>
    </row>
    <row r="114" spans="1:11" x14ac:dyDescent="0.2">
      <c r="A114" s="58"/>
      <c r="H114" s="9"/>
      <c r="I114" s="125"/>
      <c r="J114" s="107"/>
      <c r="K114" s="60"/>
    </row>
    <row r="115" spans="1:11" x14ac:dyDescent="0.2">
      <c r="A115" s="154" t="s">
        <v>3</v>
      </c>
      <c r="B115" s="155"/>
      <c r="C115" s="155"/>
      <c r="D115" s="155"/>
      <c r="E115" s="155"/>
      <c r="F115" s="155"/>
      <c r="H115" s="9"/>
      <c r="I115" s="125"/>
      <c r="J115" s="107"/>
      <c r="K115" s="60"/>
    </row>
    <row r="116" spans="1:11" x14ac:dyDescent="0.2">
      <c r="A116" s="58"/>
      <c r="H116" s="9"/>
      <c r="I116" s="125"/>
      <c r="J116" s="107"/>
      <c r="K116" s="60"/>
    </row>
    <row r="117" spans="1:11" x14ac:dyDescent="0.2">
      <c r="A117" s="58"/>
      <c r="B117" t="s">
        <v>50</v>
      </c>
      <c r="H117" s="8">
        <v>0</v>
      </c>
      <c r="I117" s="125">
        <v>1</v>
      </c>
      <c r="J117" s="106">
        <f>H117*I117</f>
        <v>0</v>
      </c>
      <c r="K117" s="60"/>
    </row>
    <row r="118" spans="1:11" x14ac:dyDescent="0.2">
      <c r="A118" s="58"/>
      <c r="B118" t="s">
        <v>4</v>
      </c>
      <c r="H118" s="8">
        <v>0</v>
      </c>
      <c r="I118" s="125">
        <v>0.75</v>
      </c>
      <c r="J118" s="106">
        <f>H118*I118</f>
        <v>0</v>
      </c>
      <c r="K118" s="60"/>
    </row>
    <row r="119" spans="1:11" x14ac:dyDescent="0.2">
      <c r="A119" s="58"/>
      <c r="B119" t="s">
        <v>5</v>
      </c>
      <c r="H119" s="8">
        <v>0</v>
      </c>
      <c r="I119" s="125">
        <v>0.5</v>
      </c>
      <c r="J119" s="106">
        <f>H119*I119</f>
        <v>0</v>
      </c>
      <c r="K119" s="60"/>
    </row>
    <row r="120" spans="1:11" x14ac:dyDescent="0.2">
      <c r="A120" s="58"/>
      <c r="B120" t="s">
        <v>20</v>
      </c>
      <c r="H120" s="8">
        <v>0</v>
      </c>
      <c r="I120" s="125">
        <v>0.25</v>
      </c>
      <c r="J120" s="106">
        <f>H120*I120</f>
        <v>0</v>
      </c>
      <c r="K120" s="60"/>
    </row>
    <row r="121" spans="1:11" x14ac:dyDescent="0.2">
      <c r="A121" s="58"/>
      <c r="I121" s="125"/>
      <c r="J121" s="107"/>
      <c r="K121" s="60"/>
    </row>
    <row r="122" spans="1:11" x14ac:dyDescent="0.2">
      <c r="A122" s="154" t="s">
        <v>133</v>
      </c>
      <c r="B122" s="155"/>
      <c r="I122" s="125"/>
      <c r="J122" s="107"/>
      <c r="K122" s="60"/>
    </row>
    <row r="123" spans="1:11" x14ac:dyDescent="0.2">
      <c r="A123" s="58"/>
      <c r="I123" s="125"/>
      <c r="J123" s="107"/>
      <c r="K123" s="60"/>
    </row>
    <row r="124" spans="1:11" x14ac:dyDescent="0.2">
      <c r="A124" s="58"/>
      <c r="B124" t="s">
        <v>50</v>
      </c>
      <c r="H124" s="8">
        <v>0</v>
      </c>
      <c r="I124" s="125">
        <v>0.5</v>
      </c>
      <c r="J124" s="106">
        <f>H124*I124</f>
        <v>0</v>
      </c>
      <c r="K124" s="60"/>
    </row>
    <row r="125" spans="1:11" x14ac:dyDescent="0.2">
      <c r="A125" s="58"/>
      <c r="B125" t="s">
        <v>6</v>
      </c>
      <c r="H125" s="8">
        <v>0</v>
      </c>
      <c r="I125" s="125">
        <v>0.3</v>
      </c>
      <c r="J125" s="106">
        <f>H125*I125</f>
        <v>0</v>
      </c>
      <c r="K125" s="60"/>
    </row>
    <row r="126" spans="1:11" x14ac:dyDescent="0.2">
      <c r="A126" s="58"/>
      <c r="B126" s="82" t="s">
        <v>7</v>
      </c>
      <c r="H126" s="8">
        <v>0</v>
      </c>
      <c r="I126" s="125">
        <v>0.25</v>
      </c>
      <c r="J126" s="106">
        <f>H126*I126</f>
        <v>0</v>
      </c>
      <c r="K126" s="60"/>
    </row>
    <row r="127" spans="1:11" x14ac:dyDescent="0.2">
      <c r="A127" s="58"/>
      <c r="B127" s="82" t="s">
        <v>20</v>
      </c>
      <c r="H127" s="8">
        <v>0</v>
      </c>
      <c r="I127" s="125">
        <v>0.125</v>
      </c>
      <c r="J127" s="106">
        <f>H127*I127</f>
        <v>0</v>
      </c>
      <c r="K127" s="60"/>
    </row>
    <row r="128" spans="1:11" x14ac:dyDescent="0.2">
      <c r="A128" s="58"/>
      <c r="B128" s="82"/>
      <c r="H128" s="9"/>
      <c r="I128" s="125"/>
      <c r="J128" s="107"/>
      <c r="K128" s="60"/>
    </row>
    <row r="129" spans="1:11" x14ac:dyDescent="0.2">
      <c r="A129" s="154" t="s">
        <v>29</v>
      </c>
      <c r="B129" s="155"/>
      <c r="C129" s="155"/>
      <c r="D129" s="155"/>
      <c r="E129" s="155"/>
      <c r="F129" s="155"/>
      <c r="H129" s="8">
        <v>0</v>
      </c>
      <c r="I129" s="125">
        <v>0.1</v>
      </c>
      <c r="J129" s="106">
        <f>H129*I129</f>
        <v>0</v>
      </c>
      <c r="K129" s="60"/>
    </row>
    <row r="130" spans="1:11" x14ac:dyDescent="0.2">
      <c r="A130" s="76"/>
      <c r="B130" s="55"/>
      <c r="C130" s="55"/>
      <c r="D130" s="55"/>
      <c r="E130" s="55"/>
      <c r="F130" s="55"/>
      <c r="H130" s="9"/>
      <c r="I130" s="125"/>
      <c r="J130" s="107"/>
      <c r="K130" s="60"/>
    </row>
    <row r="131" spans="1:11" x14ac:dyDescent="0.2">
      <c r="A131" s="58"/>
      <c r="H131" s="9"/>
      <c r="I131" s="125"/>
      <c r="J131" s="107"/>
      <c r="K131" s="60"/>
    </row>
    <row r="132" spans="1:11" x14ac:dyDescent="0.2">
      <c r="A132" s="154" t="s">
        <v>96</v>
      </c>
      <c r="B132" s="155"/>
      <c r="C132" s="155"/>
      <c r="D132" s="155"/>
      <c r="E132" s="155"/>
      <c r="F132" s="155"/>
      <c r="G132" s="155"/>
      <c r="H132" s="9"/>
      <c r="I132" s="125"/>
      <c r="J132" s="107"/>
      <c r="K132" s="60"/>
    </row>
    <row r="133" spans="1:11" x14ac:dyDescent="0.2">
      <c r="A133" s="58"/>
      <c r="B133" t="s">
        <v>10</v>
      </c>
      <c r="H133" s="8">
        <v>0</v>
      </c>
      <c r="I133" s="125">
        <v>1</v>
      </c>
      <c r="J133" s="106">
        <f>H133*I133</f>
        <v>0</v>
      </c>
      <c r="K133" s="60"/>
    </row>
    <row r="134" spans="1:11" x14ac:dyDescent="0.2">
      <c r="A134" s="58"/>
      <c r="B134" s="82" t="s">
        <v>8</v>
      </c>
      <c r="H134" s="8">
        <v>0</v>
      </c>
      <c r="I134" s="125">
        <v>0.5</v>
      </c>
      <c r="J134" s="106">
        <f>H134*I134</f>
        <v>0</v>
      </c>
      <c r="K134" s="60"/>
    </row>
    <row r="135" spans="1:11" x14ac:dyDescent="0.2">
      <c r="A135" s="58"/>
      <c r="B135" t="s">
        <v>9</v>
      </c>
      <c r="H135" s="8">
        <v>0</v>
      </c>
      <c r="I135" s="125">
        <v>0.05</v>
      </c>
      <c r="J135" s="106">
        <f>H135*I135</f>
        <v>0</v>
      </c>
      <c r="K135" s="60"/>
    </row>
    <row r="136" spans="1:11" x14ac:dyDescent="0.2">
      <c r="A136" s="58"/>
      <c r="H136" s="9"/>
      <c r="I136" s="125"/>
      <c r="J136" s="107"/>
      <c r="K136" s="60"/>
    </row>
    <row r="137" spans="1:11" x14ac:dyDescent="0.2">
      <c r="A137" s="154" t="s">
        <v>70</v>
      </c>
      <c r="B137" s="155"/>
      <c r="C137" s="155"/>
      <c r="D137" s="155"/>
      <c r="E137" s="155"/>
      <c r="H137" s="9"/>
      <c r="I137" s="125"/>
      <c r="J137" s="107"/>
      <c r="K137" s="60"/>
    </row>
    <row r="138" spans="1:11" x14ac:dyDescent="0.2">
      <c r="A138" s="80"/>
      <c r="B138" t="s">
        <v>71</v>
      </c>
      <c r="H138" s="8">
        <v>0</v>
      </c>
      <c r="I138" s="125">
        <v>1</v>
      </c>
      <c r="J138" s="106">
        <f>H138*I138</f>
        <v>0</v>
      </c>
      <c r="K138" s="60"/>
    </row>
    <row r="139" spans="1:11" x14ac:dyDescent="0.2">
      <c r="A139" s="80"/>
      <c r="B139" t="s">
        <v>135</v>
      </c>
      <c r="H139" s="8">
        <v>0</v>
      </c>
      <c r="I139" s="125">
        <v>0.5</v>
      </c>
      <c r="J139" s="106">
        <f>H139*I139</f>
        <v>0</v>
      </c>
      <c r="K139" s="60"/>
    </row>
    <row r="140" spans="1:11" x14ac:dyDescent="0.2">
      <c r="A140" s="80"/>
      <c r="B140" t="s">
        <v>134</v>
      </c>
      <c r="H140" s="8">
        <v>0</v>
      </c>
      <c r="I140" s="125">
        <v>0.1</v>
      </c>
      <c r="J140" s="106">
        <f>H140*I140</f>
        <v>0</v>
      </c>
      <c r="K140" s="60"/>
    </row>
    <row r="141" spans="1:11" x14ac:dyDescent="0.2">
      <c r="A141" s="80"/>
      <c r="H141" s="9"/>
      <c r="I141" s="125"/>
      <c r="J141" s="107"/>
      <c r="K141" s="60"/>
    </row>
    <row r="142" spans="1:11" x14ac:dyDescent="0.2">
      <c r="A142" s="154" t="s">
        <v>97</v>
      </c>
      <c r="B142" s="155"/>
      <c r="C142" s="155"/>
      <c r="D142" s="155"/>
      <c r="E142" s="155"/>
      <c r="F142" s="155"/>
      <c r="G142" s="155"/>
      <c r="H142" s="1"/>
      <c r="I142" s="125"/>
      <c r="J142" s="107"/>
      <c r="K142" s="60"/>
    </row>
    <row r="143" spans="1:11" x14ac:dyDescent="0.2">
      <c r="A143" s="80"/>
      <c r="B143" s="155" t="s">
        <v>98</v>
      </c>
      <c r="C143" s="155"/>
      <c r="D143" s="155"/>
      <c r="E143" s="1"/>
      <c r="F143" s="1"/>
      <c r="G143" s="1"/>
      <c r="H143" s="1"/>
      <c r="I143" s="125"/>
      <c r="J143" s="107"/>
      <c r="K143" s="60"/>
    </row>
    <row r="144" spans="1:11" x14ac:dyDescent="0.2">
      <c r="A144" s="58"/>
      <c r="B144" t="s">
        <v>72</v>
      </c>
      <c r="H144" s="8">
        <v>0</v>
      </c>
      <c r="I144" s="127">
        <v>1</v>
      </c>
      <c r="J144" s="106">
        <f>H144*I144</f>
        <v>0</v>
      </c>
      <c r="K144" s="60"/>
    </row>
    <row r="145" spans="1:12" x14ac:dyDescent="0.2">
      <c r="A145" s="58"/>
      <c r="B145" t="s">
        <v>73</v>
      </c>
      <c r="H145" s="8">
        <v>0</v>
      </c>
      <c r="I145" s="125">
        <v>0.2</v>
      </c>
      <c r="J145" s="106">
        <f>H145*I145</f>
        <v>0</v>
      </c>
      <c r="K145" s="60"/>
    </row>
    <row r="146" spans="1:12" ht="13.5" thickBot="1" x14ac:dyDescent="0.25">
      <c r="A146" s="58"/>
      <c r="H146" s="9"/>
      <c r="I146" s="125" t="s">
        <v>48</v>
      </c>
      <c r="J146" s="106">
        <f>J106+J107+J108+J110+J117+J118+J119+J120+J124+J125+J126+J127+J129+J133+J134+J135+J138+J139+J140+J144+J145</f>
        <v>0</v>
      </c>
      <c r="K146" s="60"/>
    </row>
    <row r="147" spans="1:12" ht="13.5" thickBot="1" x14ac:dyDescent="0.25">
      <c r="A147" s="160" t="s">
        <v>69</v>
      </c>
      <c r="B147" s="161"/>
      <c r="C147" s="161"/>
      <c r="D147" s="161"/>
      <c r="E147" s="161"/>
      <c r="F147" s="161"/>
      <c r="G147" s="162"/>
      <c r="H147" s="9"/>
      <c r="I147" s="125" t="s">
        <v>12</v>
      </c>
      <c r="J147" s="106">
        <f>IF(J146&lt;=0,0,IF(H23&lt;1,IF(J146&lt;0.35,MIN(J146*4,8),IF(J146&lt;0.45,MIN(J146*8,8),MIN((J146/((H23/3)+ABS((H23/J146)-1)))*8,8))),MIN((J146/((H23/3)+ABS((H23/J146)-1))*8),8)))</f>
        <v>0</v>
      </c>
      <c r="K147" s="60"/>
      <c r="L147" s="6"/>
    </row>
    <row r="148" spans="1:12" x14ac:dyDescent="0.2">
      <c r="A148" s="58"/>
      <c r="H148" s="9"/>
      <c r="I148" s="125"/>
      <c r="J148" s="107"/>
      <c r="K148" s="60"/>
    </row>
    <row r="149" spans="1:12" ht="13.5" thickBot="1" x14ac:dyDescent="0.25">
      <c r="A149" s="58"/>
      <c r="H149" s="9"/>
      <c r="I149" s="125"/>
      <c r="J149" s="107"/>
      <c r="K149" s="60"/>
    </row>
    <row r="150" spans="1:12" x14ac:dyDescent="0.2">
      <c r="A150" s="163" t="s">
        <v>57</v>
      </c>
      <c r="B150" s="164"/>
      <c r="C150" s="164"/>
      <c r="D150" s="164"/>
      <c r="E150" s="164"/>
      <c r="F150" s="164"/>
      <c r="G150" s="165"/>
      <c r="H150" s="9"/>
      <c r="I150" s="125"/>
      <c r="J150" s="107"/>
      <c r="K150" s="60"/>
    </row>
    <row r="151" spans="1:12" ht="13.5" thickBot="1" x14ac:dyDescent="0.25">
      <c r="A151" s="157" t="s">
        <v>152</v>
      </c>
      <c r="B151" s="158"/>
      <c r="C151" s="158"/>
      <c r="D151" s="158"/>
      <c r="E151" s="158"/>
      <c r="F151" s="158"/>
      <c r="G151" s="159"/>
      <c r="H151" s="9"/>
      <c r="I151" s="125"/>
      <c r="J151" s="107"/>
      <c r="K151" s="60"/>
    </row>
    <row r="152" spans="1:12" x14ac:dyDescent="0.2">
      <c r="A152" s="58"/>
      <c r="H152" s="9"/>
      <c r="I152" s="125"/>
      <c r="J152" s="107"/>
      <c r="K152" s="60"/>
    </row>
    <row r="153" spans="1:12" x14ac:dyDescent="0.2">
      <c r="A153" s="154" t="s">
        <v>60</v>
      </c>
      <c r="B153" s="155"/>
      <c r="C153" s="155"/>
      <c r="D153" s="155"/>
      <c r="H153" s="9"/>
      <c r="I153" s="125"/>
      <c r="J153" s="107"/>
      <c r="K153" s="60"/>
    </row>
    <row r="154" spans="1:12" x14ac:dyDescent="0.2">
      <c r="A154" s="58"/>
      <c r="H154" s="9"/>
      <c r="I154" s="125"/>
      <c r="J154" s="107"/>
      <c r="K154" s="60"/>
    </row>
    <row r="155" spans="1:12" x14ac:dyDescent="0.2">
      <c r="A155" s="58"/>
      <c r="B155" t="s">
        <v>143</v>
      </c>
      <c r="H155" s="8">
        <v>0</v>
      </c>
      <c r="I155" s="125">
        <v>1</v>
      </c>
      <c r="J155" s="106">
        <f>H155*I155</f>
        <v>0</v>
      </c>
      <c r="K155" s="60"/>
    </row>
    <row r="156" spans="1:12" x14ac:dyDescent="0.2">
      <c r="A156" s="58"/>
      <c r="B156" t="s">
        <v>142</v>
      </c>
      <c r="H156" s="8">
        <v>0</v>
      </c>
      <c r="I156" s="125">
        <v>0.4</v>
      </c>
      <c r="J156" s="106">
        <f>H156*I156</f>
        <v>0</v>
      </c>
      <c r="K156" s="60"/>
    </row>
    <row r="157" spans="1:12" x14ac:dyDescent="0.2">
      <c r="A157" s="58"/>
      <c r="B157" s="82" t="s">
        <v>158</v>
      </c>
      <c r="H157" s="8">
        <v>0</v>
      </c>
      <c r="I157" s="125">
        <v>0.2</v>
      </c>
      <c r="J157" s="106">
        <f>H157*I157</f>
        <v>0</v>
      </c>
      <c r="K157" s="60"/>
    </row>
    <row r="158" spans="1:12" x14ac:dyDescent="0.2">
      <c r="A158" s="58"/>
      <c r="I158" s="125"/>
      <c r="J158" s="107"/>
      <c r="K158" s="60"/>
    </row>
    <row r="159" spans="1:12" x14ac:dyDescent="0.2">
      <c r="A159" s="154" t="s">
        <v>53</v>
      </c>
      <c r="B159" s="155"/>
      <c r="C159" s="155"/>
      <c r="D159" s="155"/>
      <c r="E159" s="155"/>
      <c r="F159" s="155"/>
      <c r="G159" s="155"/>
      <c r="I159" s="125"/>
      <c r="J159" s="107"/>
      <c r="K159" s="60"/>
    </row>
    <row r="160" spans="1:12" x14ac:dyDescent="0.2">
      <c r="A160" s="58"/>
      <c r="I160" s="125"/>
      <c r="J160" s="107"/>
      <c r="K160" s="60"/>
    </row>
    <row r="161" spans="1:12" x14ac:dyDescent="0.2">
      <c r="A161" s="58"/>
      <c r="B161" t="s">
        <v>31</v>
      </c>
      <c r="H161" s="8">
        <v>0</v>
      </c>
      <c r="I161" s="125">
        <v>0.5</v>
      </c>
      <c r="J161" s="106">
        <f>H161*I161</f>
        <v>0</v>
      </c>
      <c r="K161" s="60"/>
    </row>
    <row r="162" spans="1:12" x14ac:dyDescent="0.2">
      <c r="A162" s="58"/>
      <c r="B162" t="s">
        <v>34</v>
      </c>
      <c r="H162" s="8">
        <v>0</v>
      </c>
      <c r="I162" s="125">
        <v>0.3</v>
      </c>
      <c r="J162" s="106">
        <f>H162*I162</f>
        <v>0</v>
      </c>
      <c r="K162" s="60"/>
    </row>
    <row r="163" spans="1:12" x14ac:dyDescent="0.2">
      <c r="A163" s="58"/>
      <c r="B163" t="s">
        <v>11</v>
      </c>
      <c r="H163" s="8">
        <v>0</v>
      </c>
      <c r="I163" s="125">
        <v>0.2</v>
      </c>
      <c r="J163" s="106">
        <f>H163*I163</f>
        <v>0</v>
      </c>
      <c r="K163" s="60"/>
    </row>
    <row r="164" spans="1:12" x14ac:dyDescent="0.2">
      <c r="A164" s="58"/>
      <c r="B164" t="s">
        <v>30</v>
      </c>
      <c r="H164" s="8">
        <v>0</v>
      </c>
      <c r="I164" s="125">
        <v>0.1</v>
      </c>
      <c r="J164" s="106">
        <f>H164*I164</f>
        <v>0</v>
      </c>
      <c r="K164" s="60"/>
    </row>
    <row r="165" spans="1:12" ht="13.5" thickBot="1" x14ac:dyDescent="0.25">
      <c r="A165" s="58"/>
      <c r="H165" s="9"/>
      <c r="I165" s="125" t="s">
        <v>49</v>
      </c>
      <c r="J165" s="106">
        <f>J155+J156+J157+J161+J162+J163+J164</f>
        <v>0</v>
      </c>
      <c r="K165" s="60"/>
    </row>
    <row r="166" spans="1:12" ht="13.5" thickBot="1" x14ac:dyDescent="0.25">
      <c r="A166" s="160" t="s">
        <v>63</v>
      </c>
      <c r="B166" s="161"/>
      <c r="C166" s="161"/>
      <c r="D166" s="161"/>
      <c r="E166" s="161"/>
      <c r="F166" s="161"/>
      <c r="G166" s="162"/>
      <c r="H166" s="9"/>
      <c r="I166" s="125" t="s">
        <v>36</v>
      </c>
      <c r="J166" s="106">
        <f>IF(J165&lt;=0,0,IF(H23&lt;1,IF(J165&lt;0.35,MIN(J165,2),IF(J165&lt;0.45,MIN(J165*2,2),MIN((J165/((H23/3)+ABS((H23/J165)-1)))*2,2))),MIN((J165/((H23/3)+ABS((H23/J165)-1))*2),2)))</f>
        <v>0</v>
      </c>
      <c r="K166" s="60"/>
      <c r="L166" s="6"/>
    </row>
    <row r="167" spans="1:12" x14ac:dyDescent="0.2">
      <c r="A167" s="58"/>
      <c r="H167" s="9"/>
      <c r="I167" s="125"/>
      <c r="J167" s="107"/>
      <c r="K167" s="60"/>
    </row>
    <row r="168" spans="1:12" ht="13.5" thickBot="1" x14ac:dyDescent="0.25">
      <c r="A168" s="58"/>
      <c r="H168" s="9"/>
      <c r="I168" s="125"/>
      <c r="J168" s="107"/>
      <c r="K168" s="60"/>
    </row>
    <row r="169" spans="1:12" x14ac:dyDescent="0.2">
      <c r="A169" s="163" t="s">
        <v>58</v>
      </c>
      <c r="B169" s="164"/>
      <c r="C169" s="164"/>
      <c r="D169" s="164"/>
      <c r="E169" s="164"/>
      <c r="F169" s="164"/>
      <c r="G169" s="165"/>
      <c r="H169" s="9"/>
      <c r="I169" s="125"/>
      <c r="J169" s="107"/>
      <c r="K169" s="60"/>
    </row>
    <row r="170" spans="1:12" x14ac:dyDescent="0.2">
      <c r="A170" s="166" t="s">
        <v>35</v>
      </c>
      <c r="B170" s="155"/>
      <c r="C170" s="155"/>
      <c r="D170" s="155"/>
      <c r="E170" s="155"/>
      <c r="F170" s="155"/>
      <c r="G170" s="167"/>
      <c r="H170" s="9"/>
      <c r="I170" s="125"/>
      <c r="J170" s="107"/>
      <c r="K170" s="60"/>
    </row>
    <row r="171" spans="1:12" ht="13.5" thickBot="1" x14ac:dyDescent="0.25">
      <c r="A171" s="157" t="s">
        <v>153</v>
      </c>
      <c r="B171" s="158"/>
      <c r="C171" s="158"/>
      <c r="D171" s="158"/>
      <c r="E171" s="158"/>
      <c r="F171" s="158"/>
      <c r="G171" s="159"/>
      <c r="H171" s="9"/>
      <c r="I171" s="125"/>
      <c r="J171" s="107"/>
      <c r="K171" s="60"/>
    </row>
    <row r="172" spans="1:12" x14ac:dyDescent="0.2">
      <c r="A172" s="83"/>
      <c r="H172" s="9"/>
      <c r="I172" s="125"/>
      <c r="J172" s="107"/>
      <c r="K172" s="60"/>
    </row>
    <row r="173" spans="1:12" x14ac:dyDescent="0.2">
      <c r="A173" s="58"/>
      <c r="B173" s="156" t="s">
        <v>137</v>
      </c>
      <c r="C173" s="156"/>
      <c r="D173" s="156"/>
      <c r="E173" s="156"/>
      <c r="F173" s="156"/>
      <c r="G173" s="156"/>
      <c r="H173" s="8">
        <v>0</v>
      </c>
      <c r="I173" s="125">
        <v>0.7</v>
      </c>
      <c r="J173" s="106">
        <f>H173*I173</f>
        <v>0</v>
      </c>
      <c r="K173" s="60"/>
    </row>
    <row r="174" spans="1:12" x14ac:dyDescent="0.2">
      <c r="A174" s="58"/>
      <c r="B174" s="156" t="s">
        <v>144</v>
      </c>
      <c r="C174" s="156"/>
      <c r="D174" s="156"/>
      <c r="E174" s="156"/>
      <c r="F174" s="156"/>
      <c r="G174" s="156"/>
      <c r="H174" s="8">
        <v>0</v>
      </c>
      <c r="I174" s="125">
        <v>0.2</v>
      </c>
      <c r="J174" s="106">
        <f>H174*I174</f>
        <v>0</v>
      </c>
      <c r="K174" s="60"/>
    </row>
    <row r="175" spans="1:12" x14ac:dyDescent="0.2">
      <c r="A175" s="58"/>
      <c r="B175" s="156" t="s">
        <v>136</v>
      </c>
      <c r="C175" s="156"/>
      <c r="D175" s="156"/>
      <c r="E175" s="156"/>
      <c r="F175" s="156"/>
      <c r="H175" s="8">
        <v>0</v>
      </c>
      <c r="I175" s="125">
        <v>0.1</v>
      </c>
      <c r="J175" s="106">
        <f>H175*I175</f>
        <v>0</v>
      </c>
      <c r="K175" s="60"/>
    </row>
    <row r="176" spans="1:12" ht="13.5" thickBot="1" x14ac:dyDescent="0.25">
      <c r="A176" s="58"/>
      <c r="H176" s="9"/>
      <c r="I176" s="125" t="s">
        <v>113</v>
      </c>
      <c r="J176" s="106">
        <f>SUM(J173:J175)</f>
        <v>0</v>
      </c>
      <c r="K176" s="60"/>
    </row>
    <row r="177" spans="1:12" ht="13.5" thickBot="1" x14ac:dyDescent="0.25">
      <c r="A177" s="160" t="s">
        <v>68</v>
      </c>
      <c r="B177" s="161"/>
      <c r="C177" s="161"/>
      <c r="D177" s="161"/>
      <c r="E177" s="161"/>
      <c r="F177" s="161"/>
      <c r="G177" s="162"/>
      <c r="H177" s="9"/>
      <c r="I177" s="125" t="s">
        <v>112</v>
      </c>
      <c r="J177" s="106">
        <f>IF(J176&lt;=0,0,MIN(J176,6))</f>
        <v>0</v>
      </c>
      <c r="K177" s="60"/>
      <c r="L177" s="6"/>
    </row>
    <row r="178" spans="1:12" x14ac:dyDescent="0.2">
      <c r="A178" s="76"/>
      <c r="B178" s="55"/>
      <c r="C178" s="55"/>
      <c r="D178" s="55"/>
      <c r="E178" s="55"/>
      <c r="F178" s="55"/>
      <c r="G178" s="55"/>
      <c r="H178" s="9"/>
      <c r="I178" s="125"/>
      <c r="J178" s="106"/>
      <c r="K178" s="60"/>
      <c r="L178" s="6"/>
    </row>
    <row r="179" spans="1:12" ht="16.5" thickBot="1" x14ac:dyDescent="0.3">
      <c r="A179" s="84"/>
      <c r="H179" s="9"/>
      <c r="I179" s="125"/>
      <c r="J179" s="107"/>
      <c r="K179" s="60"/>
    </row>
    <row r="180" spans="1:12" x14ac:dyDescent="0.2">
      <c r="A180" s="163" t="s">
        <v>59</v>
      </c>
      <c r="B180" s="164"/>
      <c r="C180" s="164"/>
      <c r="D180" s="164"/>
      <c r="E180" s="164"/>
      <c r="F180" s="164"/>
      <c r="G180" s="165"/>
      <c r="H180" s="9"/>
      <c r="I180" s="125"/>
      <c r="J180" s="107"/>
      <c r="K180" s="60"/>
    </row>
    <row r="181" spans="1:12" ht="13.5" thickBot="1" x14ac:dyDescent="0.25">
      <c r="A181" s="157" t="s">
        <v>64</v>
      </c>
      <c r="B181" s="158"/>
      <c r="C181" s="158"/>
      <c r="D181" s="158"/>
      <c r="E181" s="158"/>
      <c r="F181" s="158"/>
      <c r="G181" s="159"/>
      <c r="H181" s="9"/>
      <c r="I181" s="125"/>
      <c r="J181" s="107"/>
      <c r="K181" s="60"/>
    </row>
    <row r="182" spans="1:12" x14ac:dyDescent="0.2">
      <c r="A182" s="58"/>
      <c r="H182" s="9"/>
      <c r="I182" s="125"/>
      <c r="J182" s="107"/>
      <c r="K182" s="60"/>
    </row>
    <row r="183" spans="1:12" x14ac:dyDescent="0.2">
      <c r="A183" s="154" t="s">
        <v>13</v>
      </c>
      <c r="B183" s="155"/>
      <c r="C183" s="155"/>
      <c r="H183" s="9"/>
      <c r="I183" s="125"/>
      <c r="J183" s="107"/>
      <c r="K183" s="60"/>
    </row>
    <row r="184" spans="1:12" x14ac:dyDescent="0.2">
      <c r="A184" s="80"/>
      <c r="H184" s="9"/>
      <c r="I184" s="125"/>
      <c r="J184" s="107"/>
      <c r="K184" s="60"/>
    </row>
    <row r="185" spans="1:12" x14ac:dyDescent="0.2">
      <c r="A185" s="154" t="s">
        <v>46</v>
      </c>
      <c r="B185" s="155"/>
      <c r="H185" s="9"/>
      <c r="I185" s="125"/>
      <c r="J185" s="107"/>
      <c r="K185" s="60"/>
    </row>
    <row r="186" spans="1:12" x14ac:dyDescent="0.2">
      <c r="A186" s="58"/>
      <c r="B186" s="156" t="s">
        <v>14</v>
      </c>
      <c r="C186" s="156"/>
      <c r="H186" s="8">
        <v>0</v>
      </c>
      <c r="I186" s="125">
        <v>3</v>
      </c>
      <c r="J186" s="106">
        <f>IF(H23&lt;15,H186*I186,MIN(H186*I186*(-LOG(H23-14,100)+1),3))</f>
        <v>0</v>
      </c>
      <c r="K186" s="60"/>
    </row>
    <row r="187" spans="1:12" x14ac:dyDescent="0.2">
      <c r="A187" s="58"/>
      <c r="B187" s="156" t="s">
        <v>15</v>
      </c>
      <c r="C187" s="156"/>
      <c r="H187" s="8">
        <v>0</v>
      </c>
      <c r="I187" s="125">
        <v>2.25</v>
      </c>
      <c r="J187" s="106">
        <f>IF(H23&lt;15,H187*I187,MIN(H187*I187*(-LOG(H23-14,100)+1),2.25))</f>
        <v>0</v>
      </c>
      <c r="K187" s="60"/>
    </row>
    <row r="188" spans="1:12" x14ac:dyDescent="0.2">
      <c r="A188" s="58"/>
      <c r="B188" s="208" t="s">
        <v>16</v>
      </c>
      <c r="C188" s="208"/>
      <c r="H188" s="8">
        <v>0</v>
      </c>
      <c r="I188" s="125">
        <v>1.5</v>
      </c>
      <c r="J188" s="106">
        <f>IF(H23&lt;15,H188*I188,MIN(H188*I188*(-LOG(H23-14,100)+1),1.5))</f>
        <v>0</v>
      </c>
      <c r="K188" s="60"/>
    </row>
    <row r="189" spans="1:12" x14ac:dyDescent="0.2">
      <c r="A189" s="58"/>
      <c r="H189" s="9"/>
      <c r="I189" s="125"/>
      <c r="J189" s="107"/>
      <c r="K189" s="60"/>
    </row>
    <row r="190" spans="1:12" x14ac:dyDescent="0.2">
      <c r="A190" s="58"/>
      <c r="B190" s="207" t="s">
        <v>32</v>
      </c>
      <c r="C190" s="207"/>
      <c r="H190" s="9"/>
      <c r="I190" s="125"/>
      <c r="J190" s="107"/>
      <c r="K190" s="60"/>
    </row>
    <row r="191" spans="1:12" x14ac:dyDescent="0.2">
      <c r="A191" s="58"/>
      <c r="B191" t="s">
        <v>21</v>
      </c>
      <c r="H191" s="8">
        <v>0</v>
      </c>
      <c r="I191" s="125">
        <v>1.5</v>
      </c>
      <c r="J191" s="106">
        <f>IF(H23&lt;15,H191*I191,MIN(H191*I191*(-LOG(H23-14,100)+1),1.5))</f>
        <v>0</v>
      </c>
      <c r="K191" s="60"/>
    </row>
    <row r="192" spans="1:12" x14ac:dyDescent="0.2">
      <c r="A192" s="58"/>
      <c r="B192" t="s">
        <v>22</v>
      </c>
      <c r="H192" s="8">
        <v>0</v>
      </c>
      <c r="I192" s="125">
        <v>1</v>
      </c>
      <c r="J192" s="106">
        <f>IF(H23&lt;15,H192*I192,MIN(H192*I192*(-LOG(H23-14,100)+1),1))</f>
        <v>0</v>
      </c>
      <c r="K192" s="60"/>
    </row>
    <row r="193" spans="1:11" x14ac:dyDescent="0.2">
      <c r="A193" s="58"/>
      <c r="B193" t="s">
        <v>23</v>
      </c>
      <c r="H193" s="8">
        <v>0</v>
      </c>
      <c r="I193" s="125">
        <v>0.3</v>
      </c>
      <c r="J193" s="106">
        <f>IF(H23&lt;15,H193*I193,MIN(H193*I193*(-LOG(H23-14,100)+1),0.3))</f>
        <v>0</v>
      </c>
      <c r="K193" s="60"/>
    </row>
    <row r="194" spans="1:11" x14ac:dyDescent="0.2">
      <c r="A194" s="58"/>
      <c r="H194" s="9"/>
      <c r="I194" s="125"/>
      <c r="J194" s="107"/>
      <c r="K194" s="60"/>
    </row>
    <row r="195" spans="1:11" x14ac:dyDescent="0.2">
      <c r="A195" s="58"/>
      <c r="B195" s="155" t="s">
        <v>33</v>
      </c>
      <c r="C195" s="155"/>
      <c r="D195" s="155"/>
      <c r="E195" s="155"/>
      <c r="F195" s="155"/>
      <c r="H195" s="9"/>
      <c r="I195" s="125"/>
      <c r="J195" s="107"/>
      <c r="K195" s="60"/>
    </row>
    <row r="196" spans="1:11" x14ac:dyDescent="0.2">
      <c r="A196" s="58"/>
      <c r="B196" s="156" t="s">
        <v>25</v>
      </c>
      <c r="C196" s="156"/>
      <c r="H196" s="8">
        <v>0</v>
      </c>
      <c r="I196" s="125">
        <v>0.3</v>
      </c>
      <c r="J196" s="106">
        <f>IF(H23&lt;15,H196*I196,MIN(H196*I196*(-LOG(H23-14,100)+1),0.3))</f>
        <v>0</v>
      </c>
      <c r="K196" s="60"/>
    </row>
    <row r="197" spans="1:11" x14ac:dyDescent="0.2">
      <c r="A197" s="58"/>
      <c r="B197" s="156" t="s">
        <v>24</v>
      </c>
      <c r="C197" s="156"/>
      <c r="H197" s="8">
        <v>0</v>
      </c>
      <c r="I197" s="125">
        <v>0.6</v>
      </c>
      <c r="J197" s="106">
        <f>IF(H23&lt;15,H197*I197,MIN(H197*I197*(-LOG(H23-14,100)+1),0.6))</f>
        <v>0</v>
      </c>
      <c r="K197" s="60"/>
    </row>
    <row r="198" spans="1:11" x14ac:dyDescent="0.2">
      <c r="A198" s="58"/>
      <c r="B198" s="156" t="s">
        <v>26</v>
      </c>
      <c r="C198" s="156"/>
      <c r="H198" s="8">
        <v>0</v>
      </c>
      <c r="I198" s="125">
        <v>0.9</v>
      </c>
      <c r="J198" s="106">
        <f>IF(H23&lt;15,H198*I198,MIN(H198*I198*(-LOG(H23-14,100)+1),0.9))</f>
        <v>0</v>
      </c>
      <c r="K198" s="60"/>
    </row>
    <row r="199" spans="1:11" x14ac:dyDescent="0.2">
      <c r="A199" s="58"/>
      <c r="B199" s="156" t="s">
        <v>27</v>
      </c>
      <c r="C199" s="156"/>
      <c r="H199" s="8">
        <v>0</v>
      </c>
      <c r="I199" s="125">
        <v>1.2</v>
      </c>
      <c r="J199" s="106">
        <f>IF(H23&lt;15,H199*I199,MIN(H199*I199*(-LOG(H23-14,100)+1),1.2))</f>
        <v>0</v>
      </c>
      <c r="K199" s="60"/>
    </row>
    <row r="200" spans="1:11" x14ac:dyDescent="0.2">
      <c r="A200" s="58"/>
      <c r="H200" s="9"/>
      <c r="I200" s="125"/>
      <c r="J200" s="107"/>
      <c r="K200" s="60"/>
    </row>
    <row r="201" spans="1:11" x14ac:dyDescent="0.2">
      <c r="A201" s="154" t="s">
        <v>47</v>
      </c>
      <c r="B201" s="155"/>
      <c r="C201" s="155"/>
      <c r="H201" s="9"/>
      <c r="I201" s="125"/>
      <c r="J201" s="107"/>
      <c r="K201" s="60"/>
    </row>
    <row r="202" spans="1:11" x14ac:dyDescent="0.2">
      <c r="A202" s="58"/>
      <c r="H202" s="9"/>
      <c r="I202" s="125"/>
      <c r="J202" s="107"/>
      <c r="K202" s="60"/>
    </row>
    <row r="203" spans="1:11" x14ac:dyDescent="0.2">
      <c r="A203" s="58"/>
      <c r="B203" s="155" t="s">
        <v>33</v>
      </c>
      <c r="C203" s="155"/>
      <c r="D203" s="155"/>
      <c r="E203" s="155"/>
      <c r="F203" s="155"/>
      <c r="H203" s="9"/>
      <c r="I203" s="125"/>
      <c r="J203" s="107"/>
      <c r="K203" s="60"/>
    </row>
    <row r="204" spans="1:11" x14ac:dyDescent="0.2">
      <c r="A204" s="58"/>
      <c r="B204" s="156" t="s">
        <v>25</v>
      </c>
      <c r="C204" s="156"/>
      <c r="H204" s="8">
        <v>0</v>
      </c>
      <c r="I204" s="125">
        <v>0.3</v>
      </c>
      <c r="J204" s="106">
        <f>IF(H23&lt;15,H204*I204,MIN(H204*I204*(-LOG(H23-14,100)+1),0.3))</f>
        <v>0</v>
      </c>
      <c r="K204" s="60"/>
    </row>
    <row r="205" spans="1:11" x14ac:dyDescent="0.2">
      <c r="A205" s="58"/>
      <c r="B205" s="156" t="s">
        <v>24</v>
      </c>
      <c r="C205" s="156"/>
      <c r="H205" s="8">
        <v>0</v>
      </c>
      <c r="I205" s="125">
        <v>0.6</v>
      </c>
      <c r="J205" s="106">
        <f>IF(H23&lt;15,H205*I205,MIN(H205*I205*(-LOG(H23-14,100)+1),0.6))</f>
        <v>0</v>
      </c>
      <c r="K205" s="60"/>
    </row>
    <row r="206" spans="1:11" x14ac:dyDescent="0.2">
      <c r="A206" s="58"/>
      <c r="B206" s="156" t="s">
        <v>26</v>
      </c>
      <c r="C206" s="156"/>
      <c r="H206" s="8">
        <v>0</v>
      </c>
      <c r="I206" s="125">
        <v>0.9</v>
      </c>
      <c r="J206" s="106">
        <f>IF(H23&lt;15,H206*I206,MIN(H206*I206*(-LOG(H23-14,100)+1),0.9))</f>
        <v>0</v>
      </c>
      <c r="K206" s="60"/>
    </row>
    <row r="207" spans="1:11" x14ac:dyDescent="0.2">
      <c r="A207" s="58"/>
      <c r="B207" s="228" t="s">
        <v>27</v>
      </c>
      <c r="C207" s="228"/>
      <c r="H207" s="8">
        <v>0</v>
      </c>
      <c r="I207" s="125">
        <v>1.5</v>
      </c>
      <c r="J207" s="106">
        <f>IF(H23&lt;15,H207*I207,MIN(H207*I207*(-LOG(H23-14,100)+1),1.5))</f>
        <v>0</v>
      </c>
      <c r="K207" s="60"/>
    </row>
    <row r="208" spans="1:11" x14ac:dyDescent="0.2">
      <c r="A208" s="58"/>
      <c r="H208" s="8"/>
      <c r="I208" s="125"/>
      <c r="J208" s="106"/>
      <c r="K208" s="60"/>
    </row>
    <row r="209" spans="1:12" x14ac:dyDescent="0.2">
      <c r="A209" s="154" t="s">
        <v>17</v>
      </c>
      <c r="B209" s="155"/>
      <c r="C209" s="155"/>
      <c r="D209" s="155"/>
      <c r="E209" s="155"/>
      <c r="H209" s="9"/>
      <c r="I209" s="125"/>
      <c r="J209" s="107"/>
      <c r="K209" s="60"/>
    </row>
    <row r="210" spans="1:12" x14ac:dyDescent="0.2">
      <c r="A210" s="58"/>
      <c r="B210" s="156" t="s">
        <v>18</v>
      </c>
      <c r="C210" s="156"/>
      <c r="H210" s="8">
        <v>0</v>
      </c>
      <c r="I210" s="125">
        <v>3</v>
      </c>
      <c r="J210" s="106">
        <f>H210*I210</f>
        <v>0</v>
      </c>
      <c r="K210" s="60"/>
    </row>
    <row r="211" spans="1:12" x14ac:dyDescent="0.2">
      <c r="A211" s="58"/>
      <c r="B211" s="156" t="s">
        <v>19</v>
      </c>
      <c r="C211" s="156"/>
      <c r="H211" s="8">
        <v>0</v>
      </c>
      <c r="I211" s="125">
        <v>1.5</v>
      </c>
      <c r="J211" s="106">
        <f>H211*I211</f>
        <v>0</v>
      </c>
      <c r="K211" s="60"/>
    </row>
    <row r="212" spans="1:12" ht="13.5" thickBot="1" x14ac:dyDescent="0.25">
      <c r="A212" s="58"/>
      <c r="I212" s="124" t="s">
        <v>62</v>
      </c>
      <c r="J212" s="106">
        <f>SUM(J186+J187+J188+J191+J192+J193+J196+J197+J198+J199+J204+J205+J206+J207+J210+J211)</f>
        <v>0</v>
      </c>
      <c r="K212" s="39"/>
    </row>
    <row r="213" spans="1:12" ht="13.5" thickBot="1" x14ac:dyDescent="0.25">
      <c r="A213" s="160" t="s">
        <v>65</v>
      </c>
      <c r="B213" s="161"/>
      <c r="C213" s="161"/>
      <c r="D213" s="161"/>
      <c r="E213" s="161"/>
      <c r="F213" s="161"/>
      <c r="G213" s="162"/>
      <c r="I213" s="125" t="s">
        <v>61</v>
      </c>
      <c r="J213" s="106">
        <f>MIN(J212,3)</f>
        <v>0</v>
      </c>
      <c r="K213" s="39"/>
    </row>
    <row r="214" spans="1:12" x14ac:dyDescent="0.2">
      <c r="A214" s="58"/>
      <c r="I214" s="128"/>
      <c r="J214" s="107"/>
      <c r="K214" s="39"/>
    </row>
    <row r="215" spans="1:12" ht="15.75" x14ac:dyDescent="0.25">
      <c r="A215" s="144" t="s">
        <v>54</v>
      </c>
      <c r="B215" s="145"/>
      <c r="C215" s="145"/>
      <c r="D215" s="145"/>
      <c r="E215" s="145"/>
      <c r="F215" s="85"/>
      <c r="G215" s="85"/>
      <c r="H215" s="86"/>
      <c r="I215" s="129" t="s">
        <v>114</v>
      </c>
      <c r="J215" s="110">
        <f>MIN(J213+J177+J166+J147+J97+J48+J33+J29+J25,35)</f>
        <v>0</v>
      </c>
      <c r="K215" s="87"/>
      <c r="L215" s="4"/>
    </row>
    <row r="216" spans="1:12" x14ac:dyDescent="0.2">
      <c r="J216" s="111"/>
    </row>
    <row r="219" spans="1:12" ht="13.5" thickBot="1" x14ac:dyDescent="0.25"/>
    <row r="220" spans="1:12" x14ac:dyDescent="0.2">
      <c r="B220" s="149"/>
      <c r="C220" s="150"/>
      <c r="D220" s="150"/>
      <c r="E220" s="150"/>
      <c r="F220" s="150"/>
      <c r="G220" s="150"/>
      <c r="H220" s="150"/>
      <c r="I220" s="150"/>
      <c r="J220" s="151"/>
    </row>
    <row r="221" spans="1:12" x14ac:dyDescent="0.2">
      <c r="B221" s="141" t="s">
        <v>84</v>
      </c>
      <c r="C221" s="142"/>
      <c r="D221" s="142"/>
      <c r="E221" s="142"/>
      <c r="F221" s="142"/>
      <c r="G221" s="142"/>
      <c r="H221" s="142"/>
      <c r="I221" s="142"/>
      <c r="J221" s="143"/>
    </row>
    <row r="222" spans="1:12" x14ac:dyDescent="0.2">
      <c r="B222" s="23"/>
      <c r="C222" s="17"/>
      <c r="D222" s="147"/>
      <c r="E222" s="147"/>
      <c r="F222" s="147"/>
      <c r="G222" s="147"/>
      <c r="H222" s="17"/>
      <c r="I222" s="131"/>
      <c r="J222" s="112"/>
    </row>
    <row r="223" spans="1:12" x14ac:dyDescent="0.2">
      <c r="B223" s="23"/>
      <c r="C223" s="17"/>
      <c r="D223" s="147"/>
      <c r="E223" s="147"/>
      <c r="F223" s="147"/>
      <c r="G223" s="147"/>
      <c r="H223" s="17"/>
      <c r="I223" s="131"/>
      <c r="J223" s="112"/>
    </row>
    <row r="224" spans="1:12" x14ac:dyDescent="0.2">
      <c r="B224" s="37"/>
      <c r="C224" s="38"/>
      <c r="D224" s="38"/>
      <c r="E224" s="42"/>
      <c r="F224" s="42"/>
      <c r="G224" s="42"/>
      <c r="H224" s="38"/>
      <c r="I224" s="132"/>
      <c r="J224" s="113"/>
    </row>
    <row r="225" spans="2:10" x14ac:dyDescent="0.2">
      <c r="B225" s="23"/>
      <c r="D225" s="29" t="s">
        <v>109</v>
      </c>
      <c r="E225" s="29"/>
      <c r="F225" s="29"/>
      <c r="G225" s="29"/>
      <c r="H225" s="29"/>
      <c r="I225" s="133"/>
      <c r="J225" s="114"/>
    </row>
    <row r="226" spans="2:10" x14ac:dyDescent="0.2">
      <c r="B226" s="23"/>
      <c r="C226" s="17"/>
      <c r="D226" s="147"/>
      <c r="E226" s="147"/>
      <c r="F226" s="147"/>
      <c r="G226" s="147"/>
      <c r="H226" s="17"/>
      <c r="I226" s="131"/>
      <c r="J226" s="112"/>
    </row>
    <row r="227" spans="2:10" x14ac:dyDescent="0.2">
      <c r="B227" s="23"/>
      <c r="C227" s="147"/>
      <c r="D227" s="147"/>
      <c r="E227" s="147"/>
      <c r="F227" s="17"/>
      <c r="G227" s="147"/>
      <c r="H227" s="147"/>
      <c r="I227" s="147"/>
      <c r="J227" s="112"/>
    </row>
    <row r="228" spans="2:10" x14ac:dyDescent="0.2">
      <c r="B228" s="23"/>
      <c r="C228" s="148"/>
      <c r="D228" s="148"/>
      <c r="E228" s="148"/>
      <c r="F228" s="17"/>
      <c r="G228" s="148"/>
      <c r="H228" s="148"/>
      <c r="I228" s="148"/>
      <c r="J228" s="112"/>
    </row>
    <row r="229" spans="2:10" x14ac:dyDescent="0.2">
      <c r="B229" s="23"/>
      <c r="C229" s="142" t="s">
        <v>85</v>
      </c>
      <c r="D229" s="142"/>
      <c r="E229" s="142"/>
      <c r="F229" s="17"/>
      <c r="G229" s="142" t="s">
        <v>85</v>
      </c>
      <c r="H229" s="142"/>
      <c r="I229" s="142"/>
      <c r="J229" s="114"/>
    </row>
    <row r="230" spans="2:10" x14ac:dyDescent="0.2">
      <c r="B230" s="23"/>
      <c r="C230" s="147"/>
      <c r="D230" s="147"/>
      <c r="E230" s="147"/>
      <c r="F230" s="17"/>
      <c r="G230" s="147"/>
      <c r="H230" s="147"/>
      <c r="I230" s="147"/>
      <c r="J230" s="114"/>
    </row>
    <row r="231" spans="2:10" x14ac:dyDescent="0.2">
      <c r="B231" s="23"/>
      <c r="C231" s="17"/>
      <c r="D231" s="17"/>
      <c r="E231" s="17"/>
      <c r="F231" s="17"/>
      <c r="G231" s="17"/>
      <c r="H231" s="18"/>
      <c r="I231" s="134"/>
      <c r="J231" s="114"/>
    </row>
    <row r="232" spans="2:10" x14ac:dyDescent="0.2">
      <c r="B232" s="23"/>
      <c r="C232" s="147"/>
      <c r="D232" s="147"/>
      <c r="E232" s="147"/>
      <c r="F232" s="17"/>
      <c r="G232" s="187"/>
      <c r="H232" s="187"/>
      <c r="I232" s="187"/>
      <c r="J232" s="114"/>
    </row>
    <row r="233" spans="2:10" x14ac:dyDescent="0.2">
      <c r="B233" s="23"/>
      <c r="C233" s="148"/>
      <c r="D233" s="148"/>
      <c r="E233" s="148"/>
      <c r="F233" s="17"/>
      <c r="G233" s="146"/>
      <c r="H233" s="146"/>
      <c r="I233" s="146"/>
      <c r="J233" s="114"/>
    </row>
    <row r="234" spans="2:10" x14ac:dyDescent="0.2">
      <c r="B234" s="23"/>
      <c r="C234" s="142" t="s">
        <v>85</v>
      </c>
      <c r="D234" s="142"/>
      <c r="E234" s="142"/>
      <c r="F234" s="17"/>
      <c r="G234" s="142" t="s">
        <v>85</v>
      </c>
      <c r="H234" s="142"/>
      <c r="I234" s="142"/>
      <c r="J234" s="114"/>
    </row>
    <row r="235" spans="2:10" x14ac:dyDescent="0.2">
      <c r="B235" s="23"/>
      <c r="C235" s="147"/>
      <c r="D235" s="147"/>
      <c r="E235" s="147"/>
      <c r="F235" s="17"/>
      <c r="G235" s="147"/>
      <c r="H235" s="147"/>
      <c r="I235" s="147"/>
      <c r="J235" s="114"/>
    </row>
    <row r="236" spans="2:10" x14ac:dyDescent="0.2">
      <c r="B236" s="183"/>
      <c r="C236" s="147"/>
      <c r="D236" s="147"/>
      <c r="E236" s="147"/>
      <c r="F236" s="147"/>
      <c r="G236" s="147"/>
      <c r="H236" s="147"/>
      <c r="I236" s="147"/>
      <c r="J236" s="184"/>
    </row>
    <row r="237" spans="2:10" x14ac:dyDescent="0.2">
      <c r="B237" s="183"/>
      <c r="C237" s="147"/>
      <c r="D237" s="147"/>
      <c r="E237" s="147"/>
      <c r="F237" s="147"/>
      <c r="G237" s="147"/>
      <c r="H237" s="147"/>
      <c r="I237" s="147"/>
      <c r="J237" s="184"/>
    </row>
    <row r="238" spans="2:10" x14ac:dyDescent="0.2">
      <c r="B238" s="23"/>
      <c r="C238" s="28" t="s">
        <v>86</v>
      </c>
      <c r="D238" s="43"/>
      <c r="E238" s="26" t="s">
        <v>87</v>
      </c>
      <c r="F238" s="140"/>
      <c r="G238" s="26" t="s">
        <v>88</v>
      </c>
      <c r="H238" s="148"/>
      <c r="I238" s="148"/>
      <c r="J238" s="115"/>
    </row>
    <row r="239" spans="2:10" ht="13.5" thickBot="1" x14ac:dyDescent="0.25">
      <c r="B239" s="179"/>
      <c r="C239" s="180"/>
      <c r="D239" s="180"/>
      <c r="E239" s="180"/>
      <c r="F239" s="180"/>
      <c r="G239" s="180"/>
      <c r="H239" s="180"/>
      <c r="I239" s="180"/>
      <c r="J239" s="181"/>
    </row>
    <row r="252" spans="1:12" ht="13.5" thickBot="1" x14ac:dyDescent="0.25"/>
    <row r="253" spans="1:12" x14ac:dyDescent="0.2">
      <c r="A253" s="149"/>
      <c r="B253" s="150"/>
      <c r="C253" s="150"/>
      <c r="D253" s="150"/>
      <c r="E253" s="150"/>
      <c r="F253" s="150"/>
      <c r="G253" s="150"/>
      <c r="H253" s="150"/>
      <c r="I253" s="150"/>
      <c r="J253" s="150"/>
      <c r="K253" s="151"/>
    </row>
    <row r="254" spans="1:12" ht="15" x14ac:dyDescent="0.2">
      <c r="A254" s="23"/>
      <c r="B254" s="152" t="s">
        <v>138</v>
      </c>
      <c r="C254" s="152"/>
      <c r="D254" s="152"/>
      <c r="E254" s="152"/>
      <c r="F254" s="152"/>
      <c r="G254" s="152"/>
      <c r="H254" s="152"/>
      <c r="I254" s="152"/>
      <c r="J254" s="152"/>
      <c r="K254" s="153"/>
      <c r="L254" s="56"/>
    </row>
    <row r="255" spans="1:12" ht="15" x14ac:dyDescent="0.2">
      <c r="A255" s="23"/>
      <c r="B255" s="185" t="s">
        <v>139</v>
      </c>
      <c r="C255" s="185"/>
      <c r="D255" s="185"/>
      <c r="E255" s="185"/>
      <c r="F255" s="185"/>
      <c r="G255" s="185"/>
      <c r="H255" s="185"/>
      <c r="I255" s="185"/>
      <c r="J255" s="185"/>
      <c r="K255" s="186"/>
    </row>
    <row r="256" spans="1:12" ht="15" x14ac:dyDescent="0.2">
      <c r="A256" s="54"/>
      <c r="B256" s="152" t="s">
        <v>74</v>
      </c>
      <c r="C256" s="152"/>
      <c r="D256" s="152"/>
      <c r="E256" s="152"/>
      <c r="F256" s="152"/>
      <c r="G256" s="152"/>
      <c r="H256" s="152"/>
      <c r="I256" s="152"/>
      <c r="J256" s="152"/>
      <c r="K256" s="153"/>
    </row>
    <row r="257" spans="1:11" x14ac:dyDescent="0.2">
      <c r="A257" s="183"/>
      <c r="B257" s="147"/>
      <c r="C257" s="147"/>
      <c r="D257" s="147"/>
      <c r="E257" s="147"/>
      <c r="F257" s="147"/>
      <c r="G257" s="147"/>
      <c r="H257" s="147"/>
      <c r="I257" s="147"/>
      <c r="J257" s="147"/>
      <c r="K257" s="184"/>
    </row>
    <row r="258" spans="1:11" x14ac:dyDescent="0.2">
      <c r="A258" s="23"/>
      <c r="B258" s="209"/>
      <c r="C258" s="190"/>
      <c r="D258" s="190"/>
      <c r="E258" s="190"/>
      <c r="F258" s="190"/>
      <c r="G258" s="190"/>
      <c r="H258" s="190"/>
      <c r="I258" s="190"/>
      <c r="J258" s="210"/>
      <c r="K258" s="27"/>
    </row>
    <row r="259" spans="1:11" x14ac:dyDescent="0.2">
      <c r="A259" s="23"/>
      <c r="B259" s="24" t="s">
        <v>75</v>
      </c>
      <c r="C259" s="182">
        <f>C7</f>
        <v>0</v>
      </c>
      <c r="D259" s="182"/>
      <c r="E259" s="182"/>
      <c r="F259" s="17"/>
      <c r="G259" s="17"/>
      <c r="H259" s="17"/>
      <c r="I259" s="131"/>
      <c r="J259" s="98"/>
      <c r="K259" s="27"/>
    </row>
    <row r="260" spans="1:11" x14ac:dyDescent="0.2">
      <c r="A260" s="23"/>
      <c r="B260" s="30"/>
      <c r="C260" s="147"/>
      <c r="D260" s="147"/>
      <c r="E260" s="17"/>
      <c r="F260" s="17"/>
      <c r="G260" s="17"/>
      <c r="H260" s="17"/>
      <c r="I260" s="131"/>
      <c r="J260" s="98"/>
      <c r="K260" s="27"/>
    </row>
    <row r="261" spans="1:11" x14ac:dyDescent="0.2">
      <c r="A261" s="23"/>
      <c r="B261" s="170" t="s">
        <v>76</v>
      </c>
      <c r="C261" s="171"/>
      <c r="D261" s="172">
        <f>D9</f>
        <v>0</v>
      </c>
      <c r="E261" s="188"/>
      <c r="F261" s="188"/>
      <c r="G261" s="188"/>
      <c r="H261" s="20" t="s">
        <v>77</v>
      </c>
      <c r="I261" s="212">
        <f>I9</f>
        <v>0</v>
      </c>
      <c r="J261" s="213"/>
      <c r="K261" s="27"/>
    </row>
    <row r="262" spans="1:11" x14ac:dyDescent="0.2">
      <c r="A262" s="23"/>
      <c r="B262" s="30"/>
      <c r="C262" s="17"/>
      <c r="D262" s="17"/>
      <c r="E262" s="17"/>
      <c r="F262" s="17"/>
      <c r="G262" s="17"/>
      <c r="H262" s="17"/>
      <c r="I262" s="190"/>
      <c r="J262" s="210"/>
      <c r="K262" s="27"/>
    </row>
    <row r="263" spans="1:11" x14ac:dyDescent="0.2">
      <c r="A263" s="23"/>
      <c r="B263" s="25" t="s">
        <v>78</v>
      </c>
      <c r="C263" s="172">
        <f>C11</f>
        <v>0</v>
      </c>
      <c r="D263" s="188"/>
      <c r="E263" s="188"/>
      <c r="F263" s="20" t="s">
        <v>79</v>
      </c>
      <c r="G263" s="172">
        <f>G11</f>
        <v>0</v>
      </c>
      <c r="H263" s="188"/>
      <c r="I263" s="188"/>
      <c r="J263" s="189"/>
      <c r="K263" s="27"/>
    </row>
    <row r="264" spans="1:11" x14ac:dyDescent="0.2">
      <c r="A264" s="23"/>
      <c r="B264" s="30"/>
      <c r="C264" s="190"/>
      <c r="D264" s="190"/>
      <c r="E264" s="190"/>
      <c r="F264" s="17"/>
      <c r="G264" s="32"/>
      <c r="H264" s="32"/>
      <c r="I264" s="135"/>
      <c r="J264" s="99"/>
      <c r="K264" s="27"/>
    </row>
    <row r="265" spans="1:11" x14ac:dyDescent="0.2">
      <c r="A265" s="23"/>
      <c r="B265" s="170" t="s">
        <v>80</v>
      </c>
      <c r="C265" s="171"/>
      <c r="D265" s="22" t="s">
        <v>82</v>
      </c>
      <c r="E265" s="172">
        <f>E13</f>
        <v>0</v>
      </c>
      <c r="F265" s="188"/>
      <c r="G265" s="188"/>
      <c r="H265" s="188"/>
      <c r="I265" s="188"/>
      <c r="J265" s="189"/>
      <c r="K265" s="27"/>
    </row>
    <row r="266" spans="1:11" x14ac:dyDescent="0.2">
      <c r="A266" s="23"/>
      <c r="B266" s="24"/>
      <c r="C266" s="20"/>
      <c r="D266" s="20"/>
      <c r="E266" s="33"/>
      <c r="F266" s="33"/>
      <c r="G266" s="33"/>
      <c r="H266" s="33"/>
      <c r="I266" s="33"/>
      <c r="J266" s="34"/>
      <c r="K266" s="27"/>
    </row>
    <row r="267" spans="1:11" x14ac:dyDescent="0.2">
      <c r="A267" s="23"/>
      <c r="B267" s="19"/>
      <c r="C267" s="17"/>
      <c r="D267" s="21" t="s">
        <v>83</v>
      </c>
      <c r="E267" s="172">
        <f>E15</f>
        <v>0</v>
      </c>
      <c r="F267" s="188"/>
      <c r="G267" s="188"/>
      <c r="H267" s="188"/>
      <c r="I267" s="188"/>
      <c r="J267" s="189"/>
      <c r="K267" s="27"/>
    </row>
    <row r="268" spans="1:11" x14ac:dyDescent="0.2">
      <c r="A268" s="23"/>
      <c r="B268" s="35"/>
      <c r="C268" s="31"/>
      <c r="D268" s="31"/>
      <c r="E268" s="36"/>
      <c r="F268" s="36"/>
      <c r="G268" s="36"/>
      <c r="H268" s="36"/>
      <c r="I268" s="119"/>
      <c r="J268" s="100"/>
      <c r="K268" s="27"/>
    </row>
    <row r="269" spans="1:11" x14ac:dyDescent="0.2">
      <c r="A269" s="195"/>
      <c r="B269" s="196"/>
      <c r="C269" s="196"/>
      <c r="D269" s="196"/>
      <c r="E269" s="196"/>
      <c r="F269" s="196"/>
      <c r="G269" s="196"/>
      <c r="H269" s="196"/>
      <c r="I269" s="196"/>
      <c r="J269" s="196"/>
      <c r="K269" s="197"/>
    </row>
    <row r="270" spans="1:11" ht="15.75" x14ac:dyDescent="0.25">
      <c r="A270" s="198" t="s">
        <v>81</v>
      </c>
      <c r="B270" s="199"/>
      <c r="C270" s="199"/>
      <c r="D270" s="199"/>
      <c r="E270" s="199"/>
      <c r="F270" s="199"/>
      <c r="G270" s="199"/>
      <c r="H270" s="199"/>
      <c r="I270" s="199"/>
      <c r="J270" s="199"/>
      <c r="K270" s="200"/>
    </row>
    <row r="271" spans="1:11" ht="13.5" thickBot="1" x14ac:dyDescent="0.25">
      <c r="A271" s="179"/>
      <c r="B271" s="180"/>
      <c r="C271" s="180"/>
      <c r="D271" s="180"/>
      <c r="E271" s="180"/>
      <c r="F271" s="180"/>
      <c r="G271" s="180"/>
      <c r="H271" s="180"/>
      <c r="I271" s="180"/>
      <c r="J271" s="180"/>
      <c r="K271" s="181"/>
    </row>
    <row r="272" spans="1:11" ht="13.5" thickBot="1" x14ac:dyDescent="0.25"/>
    <row r="273" spans="4:10" ht="16.5" thickBot="1" x14ac:dyDescent="0.3">
      <c r="D273" s="201" t="s">
        <v>115</v>
      </c>
      <c r="E273" s="202"/>
      <c r="F273" s="202"/>
      <c r="G273" s="202"/>
      <c r="H273" s="203"/>
    </row>
    <row r="274" spans="4:10" x14ac:dyDescent="0.2">
      <c r="D274" s="216" t="s">
        <v>116</v>
      </c>
      <c r="E274" s="217"/>
      <c r="F274" s="217"/>
      <c r="G274" s="217"/>
      <c r="H274" s="44">
        <f>J25</f>
        <v>0</v>
      </c>
      <c r="J274" s="138"/>
    </row>
    <row r="275" spans="4:10" x14ac:dyDescent="0.2">
      <c r="D275" s="45"/>
      <c r="E275" s="46"/>
      <c r="F275" s="46"/>
      <c r="G275" s="46"/>
      <c r="H275" s="47"/>
      <c r="J275" s="2"/>
    </row>
    <row r="276" spans="4:10" x14ac:dyDescent="0.2">
      <c r="D276" s="191" t="s">
        <v>117</v>
      </c>
      <c r="E276" s="192"/>
      <c r="F276" s="192"/>
      <c r="G276" s="192"/>
      <c r="H276" s="48">
        <f>J29</f>
        <v>0</v>
      </c>
      <c r="J276" s="138"/>
    </row>
    <row r="277" spans="4:10" x14ac:dyDescent="0.2">
      <c r="D277" s="45"/>
      <c r="E277" s="46"/>
      <c r="F277" s="46"/>
      <c r="G277" s="46"/>
      <c r="H277" s="47"/>
      <c r="J277" s="2"/>
    </row>
    <row r="278" spans="4:10" x14ac:dyDescent="0.2">
      <c r="D278" s="191" t="s">
        <v>118</v>
      </c>
      <c r="E278" s="192"/>
      <c r="F278" s="192"/>
      <c r="G278" s="192"/>
      <c r="H278" s="49">
        <f>J33</f>
        <v>0</v>
      </c>
      <c r="J278" s="138"/>
    </row>
    <row r="279" spans="4:10" x14ac:dyDescent="0.2">
      <c r="D279" s="45"/>
      <c r="E279" s="46"/>
      <c r="F279" s="46"/>
      <c r="G279" s="46"/>
      <c r="H279" s="50"/>
      <c r="J279" s="2"/>
    </row>
    <row r="280" spans="4:10" x14ac:dyDescent="0.2">
      <c r="D280" s="191" t="s">
        <v>119</v>
      </c>
      <c r="E280" s="192"/>
      <c r="F280" s="192"/>
      <c r="G280" s="192"/>
      <c r="H280" s="49">
        <f>J48</f>
        <v>0</v>
      </c>
      <c r="J280" s="2"/>
    </row>
    <row r="281" spans="4:10" x14ac:dyDescent="0.2">
      <c r="D281" s="45"/>
      <c r="E281" s="46"/>
      <c r="F281" s="46"/>
      <c r="G281" s="46"/>
      <c r="H281" s="47"/>
      <c r="J281" s="2"/>
    </row>
    <row r="282" spans="4:10" x14ac:dyDescent="0.2">
      <c r="D282" s="191" t="s">
        <v>124</v>
      </c>
      <c r="E282" s="192"/>
      <c r="F282" s="192"/>
      <c r="G282" s="192"/>
      <c r="H282" s="49">
        <f>J97</f>
        <v>0</v>
      </c>
      <c r="J282" s="138"/>
    </row>
    <row r="283" spans="4:10" x14ac:dyDescent="0.2">
      <c r="D283" s="45"/>
      <c r="E283" s="46"/>
      <c r="F283" s="46"/>
      <c r="G283" s="46"/>
      <c r="H283" s="47"/>
      <c r="J283" s="2"/>
    </row>
    <row r="284" spans="4:10" x14ac:dyDescent="0.2">
      <c r="D284" s="191" t="s">
        <v>120</v>
      </c>
      <c r="E284" s="192"/>
      <c r="F284" s="192"/>
      <c r="G284" s="192"/>
      <c r="H284" s="51">
        <f>J147</f>
        <v>0</v>
      </c>
      <c r="J284" s="2"/>
    </row>
    <row r="285" spans="4:10" x14ac:dyDescent="0.2">
      <c r="D285" s="45"/>
      <c r="E285" s="46"/>
      <c r="F285" s="46"/>
      <c r="G285" s="46"/>
      <c r="H285" s="47"/>
      <c r="J285" s="2"/>
    </row>
    <row r="286" spans="4:10" x14ac:dyDescent="0.2">
      <c r="D286" s="191" t="s">
        <v>121</v>
      </c>
      <c r="E286" s="192"/>
      <c r="F286" s="192"/>
      <c r="G286" s="192"/>
      <c r="H286" s="49">
        <f>J166</f>
        <v>0</v>
      </c>
      <c r="J286" s="2"/>
    </row>
    <row r="287" spans="4:10" x14ac:dyDescent="0.2">
      <c r="D287" s="45"/>
      <c r="E287" s="52"/>
      <c r="F287" s="52"/>
      <c r="G287" s="52"/>
      <c r="H287" s="50"/>
      <c r="J287" s="2"/>
    </row>
    <row r="288" spans="4:10" x14ac:dyDescent="0.2">
      <c r="D288" s="191" t="s">
        <v>123</v>
      </c>
      <c r="E288" s="192"/>
      <c r="F288" s="192"/>
      <c r="G288" s="192"/>
      <c r="H288" s="49">
        <f>J177</f>
        <v>0</v>
      </c>
      <c r="J288" s="2"/>
    </row>
    <row r="289" spans="2:10" x14ac:dyDescent="0.2">
      <c r="D289" s="45"/>
      <c r="E289" s="52"/>
      <c r="F289" s="52"/>
      <c r="G289" s="52"/>
      <c r="H289" s="49"/>
      <c r="J289" s="2"/>
    </row>
    <row r="290" spans="2:10" x14ac:dyDescent="0.2">
      <c r="D290" s="191" t="s">
        <v>122</v>
      </c>
      <c r="E290" s="192"/>
      <c r="F290" s="192"/>
      <c r="G290" s="192"/>
      <c r="H290" s="49">
        <f>J213</f>
        <v>0</v>
      </c>
      <c r="J290" s="2"/>
    </row>
    <row r="291" spans="2:10" x14ac:dyDescent="0.2">
      <c r="D291" s="45"/>
      <c r="E291" s="52"/>
      <c r="F291" s="52"/>
      <c r="G291" s="52"/>
      <c r="H291" s="49"/>
      <c r="J291" s="2"/>
    </row>
    <row r="292" spans="2:10" ht="13.5" thickBot="1" x14ac:dyDescent="0.25">
      <c r="D292" s="193" t="s">
        <v>102</v>
      </c>
      <c r="E292" s="194"/>
      <c r="F292" s="194"/>
      <c r="G292" s="194"/>
      <c r="H292" s="53">
        <f>MIN(35,SUM(H274+H276+H278+H280+H282+H284+H286+H288+H290))</f>
        <v>0</v>
      </c>
    </row>
    <row r="293" spans="2:10" ht="13.5" thickBot="1" x14ac:dyDescent="0.25"/>
    <row r="294" spans="2:10" x14ac:dyDescent="0.2">
      <c r="B294" s="149"/>
      <c r="C294" s="150"/>
      <c r="D294" s="150"/>
      <c r="E294" s="150"/>
      <c r="F294" s="150"/>
      <c r="G294" s="150"/>
      <c r="H294" s="150"/>
      <c r="I294" s="150"/>
      <c r="J294" s="151"/>
    </row>
    <row r="295" spans="2:10" x14ac:dyDescent="0.2">
      <c r="B295" s="141" t="s">
        <v>84</v>
      </c>
      <c r="C295" s="142"/>
      <c r="D295" s="142"/>
      <c r="E295" s="142"/>
      <c r="F295" s="142"/>
      <c r="G295" s="142"/>
      <c r="H295" s="142"/>
      <c r="I295" s="142"/>
      <c r="J295" s="143"/>
    </row>
    <row r="296" spans="2:10" x14ac:dyDescent="0.2">
      <c r="B296" s="23"/>
      <c r="C296" s="17"/>
      <c r="D296" s="147"/>
      <c r="E296" s="147"/>
      <c r="F296" s="147"/>
      <c r="G296" s="147"/>
      <c r="H296" s="17"/>
      <c r="I296" s="131"/>
      <c r="J296" s="112"/>
    </row>
    <row r="297" spans="2:10" x14ac:dyDescent="0.2">
      <c r="B297" s="23"/>
      <c r="C297" s="17"/>
      <c r="D297" s="147"/>
      <c r="E297" s="147"/>
      <c r="F297" s="147"/>
      <c r="G297" s="147"/>
      <c r="H297" s="17"/>
      <c r="I297" s="131"/>
      <c r="J297" s="112"/>
    </row>
    <row r="298" spans="2:10" x14ac:dyDescent="0.2">
      <c r="B298" s="37"/>
      <c r="C298" s="38"/>
      <c r="D298" s="38"/>
      <c r="E298" s="42"/>
      <c r="F298" s="42"/>
      <c r="G298" s="42"/>
      <c r="H298" s="38"/>
      <c r="I298" s="132"/>
      <c r="J298" s="113"/>
    </row>
    <row r="299" spans="2:10" x14ac:dyDescent="0.2">
      <c r="B299" s="23"/>
      <c r="D299" s="29" t="s">
        <v>109</v>
      </c>
      <c r="E299" s="29"/>
      <c r="F299" s="29"/>
      <c r="G299" s="29"/>
      <c r="H299" s="29"/>
      <c r="I299" s="133"/>
      <c r="J299" s="114"/>
    </row>
    <row r="300" spans="2:10" x14ac:dyDescent="0.2">
      <c r="B300" s="23"/>
      <c r="C300" s="17"/>
      <c r="D300" s="147"/>
      <c r="E300" s="147"/>
      <c r="F300" s="147"/>
      <c r="G300" s="147"/>
      <c r="H300" s="17"/>
      <c r="I300" s="131"/>
      <c r="J300" s="112"/>
    </row>
    <row r="301" spans="2:10" x14ac:dyDescent="0.2">
      <c r="B301" s="23"/>
      <c r="C301" s="147"/>
      <c r="D301" s="147"/>
      <c r="E301" s="147"/>
      <c r="F301" s="17"/>
      <c r="G301" s="147"/>
      <c r="H301" s="147"/>
      <c r="I301" s="147"/>
      <c r="J301" s="112"/>
    </row>
    <row r="302" spans="2:10" x14ac:dyDescent="0.2">
      <c r="B302" s="23"/>
      <c r="C302" s="148"/>
      <c r="D302" s="148"/>
      <c r="E302" s="148"/>
      <c r="F302" s="17"/>
      <c r="G302" s="148"/>
      <c r="H302" s="148"/>
      <c r="I302" s="148"/>
      <c r="J302" s="112"/>
    </row>
    <row r="303" spans="2:10" x14ac:dyDescent="0.2">
      <c r="B303" s="23"/>
      <c r="C303" s="142" t="s">
        <v>85</v>
      </c>
      <c r="D303" s="142"/>
      <c r="E303" s="142"/>
      <c r="F303" s="17"/>
      <c r="G303" s="142" t="s">
        <v>85</v>
      </c>
      <c r="H303" s="142"/>
      <c r="I303" s="142"/>
      <c r="J303" s="114"/>
    </row>
    <row r="304" spans="2:10" x14ac:dyDescent="0.2">
      <c r="B304" s="23"/>
      <c r="C304" s="147"/>
      <c r="D304" s="147"/>
      <c r="E304" s="147"/>
      <c r="F304" s="17"/>
      <c r="G304" s="147"/>
      <c r="H304" s="147"/>
      <c r="I304" s="147"/>
      <c r="J304" s="114"/>
    </row>
    <row r="305" spans="2:10" x14ac:dyDescent="0.2">
      <c r="B305" s="23"/>
      <c r="C305" s="17"/>
      <c r="D305" s="17"/>
      <c r="E305" s="17"/>
      <c r="F305" s="17"/>
      <c r="G305" s="17"/>
      <c r="H305" s="18"/>
      <c r="I305" s="134"/>
      <c r="J305" s="114"/>
    </row>
    <row r="306" spans="2:10" x14ac:dyDescent="0.2">
      <c r="B306" s="23"/>
      <c r="C306" s="147"/>
      <c r="D306" s="147"/>
      <c r="E306" s="147"/>
      <c r="F306" s="17"/>
      <c r="G306" s="187"/>
      <c r="H306" s="187"/>
      <c r="I306" s="187"/>
      <c r="J306" s="114"/>
    </row>
    <row r="307" spans="2:10" x14ac:dyDescent="0.2">
      <c r="B307" s="23"/>
      <c r="C307" s="148"/>
      <c r="D307" s="148"/>
      <c r="E307" s="148"/>
      <c r="F307" s="17"/>
      <c r="G307" s="146"/>
      <c r="H307" s="146"/>
      <c r="I307" s="146"/>
      <c r="J307" s="114"/>
    </row>
    <row r="308" spans="2:10" x14ac:dyDescent="0.2">
      <c r="B308" s="23"/>
      <c r="C308" s="142" t="s">
        <v>85</v>
      </c>
      <c r="D308" s="142"/>
      <c r="E308" s="142"/>
      <c r="F308" s="17"/>
      <c r="G308" s="142" t="s">
        <v>85</v>
      </c>
      <c r="H308" s="142"/>
      <c r="I308" s="142"/>
      <c r="J308" s="114"/>
    </row>
    <row r="309" spans="2:10" x14ac:dyDescent="0.2">
      <c r="B309" s="23"/>
      <c r="C309" s="147"/>
      <c r="D309" s="147"/>
      <c r="E309" s="147"/>
      <c r="F309" s="17"/>
      <c r="G309" s="147"/>
      <c r="H309" s="147"/>
      <c r="I309" s="147"/>
      <c r="J309" s="114"/>
    </row>
    <row r="310" spans="2:10" x14ac:dyDescent="0.2">
      <c r="B310" s="183"/>
      <c r="C310" s="147"/>
      <c r="D310" s="147"/>
      <c r="E310" s="147"/>
      <c r="F310" s="147"/>
      <c r="G310" s="147"/>
      <c r="H310" s="147"/>
      <c r="I310" s="147"/>
      <c r="J310" s="184"/>
    </row>
    <row r="311" spans="2:10" x14ac:dyDescent="0.2">
      <c r="B311" s="183"/>
      <c r="C311" s="147"/>
      <c r="D311" s="147"/>
      <c r="E311" s="147"/>
      <c r="F311" s="147"/>
      <c r="G311" s="147"/>
      <c r="H311" s="147"/>
      <c r="I311" s="147"/>
      <c r="J311" s="184"/>
    </row>
    <row r="312" spans="2:10" x14ac:dyDescent="0.2">
      <c r="B312" s="23"/>
      <c r="C312" s="28" t="s">
        <v>86</v>
      </c>
      <c r="D312" s="43">
        <v>12</v>
      </c>
      <c r="E312" s="26" t="s">
        <v>87</v>
      </c>
      <c r="F312" s="140" t="s">
        <v>159</v>
      </c>
      <c r="G312" s="26" t="s">
        <v>88</v>
      </c>
      <c r="H312" s="148">
        <v>2015</v>
      </c>
      <c r="I312" s="148"/>
      <c r="J312" s="115"/>
    </row>
    <row r="313" spans="2:10" ht="13.5" thickBot="1" x14ac:dyDescent="0.25">
      <c r="B313" s="179"/>
      <c r="C313" s="180"/>
      <c r="D313" s="180"/>
      <c r="E313" s="180"/>
      <c r="F313" s="180"/>
      <c r="G313" s="180"/>
      <c r="H313" s="180"/>
      <c r="I313" s="180"/>
      <c r="J313" s="181"/>
    </row>
  </sheetData>
  <sheetProtection password="C3E0" sheet="1" objects="1" scenarios="1" selectLockedCells="1"/>
  <protectedRanges>
    <protectedRange password="D8D5" sqref="H82" name="Rango1_12"/>
    <protectedRange password="D8D5" sqref="H33" name="Rango1_24"/>
    <protectedRange password="D8D5" sqref="H72" name="Rango1_17_2"/>
    <protectedRange password="D8D5" sqref="H86" name="Rango1_18_3"/>
    <protectedRange password="D8D5" sqref="H25" name="Rango1_1"/>
    <protectedRange password="D8D5" sqref="H29" name="Rango1_1_1"/>
    <protectedRange password="D8D5" sqref="H57" name="Rango1_2"/>
  </protectedRanges>
  <mergeCells count="185">
    <mergeCell ref="A2:K2"/>
    <mergeCell ref="A1:K1"/>
    <mergeCell ref="A253:K253"/>
    <mergeCell ref="A23:D23"/>
    <mergeCell ref="A132:G132"/>
    <mergeCell ref="A69:G69"/>
    <mergeCell ref="A94:G94"/>
    <mergeCell ref="A18:K18"/>
    <mergeCell ref="A17:K17"/>
    <mergeCell ref="A19:K19"/>
    <mergeCell ref="A84:F84"/>
    <mergeCell ref="A89:D89"/>
    <mergeCell ref="A92:D92"/>
    <mergeCell ref="A115:F115"/>
    <mergeCell ref="A86:D86"/>
    <mergeCell ref="A87:D87"/>
    <mergeCell ref="A213:G213"/>
    <mergeCell ref="B203:F203"/>
    <mergeCell ref="B195:F195"/>
    <mergeCell ref="B207:C207"/>
    <mergeCell ref="B206:C206"/>
    <mergeCell ref="A74:E74"/>
    <mergeCell ref="A37:G37"/>
    <mergeCell ref="A48:G48"/>
    <mergeCell ref="B261:C261"/>
    <mergeCell ref="D261:G261"/>
    <mergeCell ref="I261:J261"/>
    <mergeCell ref="I262:J262"/>
    <mergeCell ref="D290:G290"/>
    <mergeCell ref="D284:G284"/>
    <mergeCell ref="D286:G286"/>
    <mergeCell ref="D288:G288"/>
    <mergeCell ref="D274:G274"/>
    <mergeCell ref="D276:G276"/>
    <mergeCell ref="D278:G278"/>
    <mergeCell ref="B254:K254"/>
    <mergeCell ref="B258:J258"/>
    <mergeCell ref="C260:D260"/>
    <mergeCell ref="A257:K257"/>
    <mergeCell ref="B256:K256"/>
    <mergeCell ref="A122:B122"/>
    <mergeCell ref="B211:C211"/>
    <mergeCell ref="B210:C210"/>
    <mergeCell ref="G228:I228"/>
    <mergeCell ref="A137:E137"/>
    <mergeCell ref="B236:J237"/>
    <mergeCell ref="B239:J239"/>
    <mergeCell ref="H238:I238"/>
    <mergeCell ref="A180:G180"/>
    <mergeCell ref="A142:G142"/>
    <mergeCell ref="A209:E209"/>
    <mergeCell ref="A159:G159"/>
    <mergeCell ref="A183:C183"/>
    <mergeCell ref="A185:B185"/>
    <mergeCell ref="C235:E235"/>
    <mergeCell ref="G235:I235"/>
    <mergeCell ref="B199:C199"/>
    <mergeCell ref="B174:G174"/>
    <mergeCell ref="B205:C205"/>
    <mergeCell ref="B204:C204"/>
    <mergeCell ref="A38:G38"/>
    <mergeCell ref="A201:C201"/>
    <mergeCell ref="A113:B113"/>
    <mergeCell ref="A104:C104"/>
    <mergeCell ref="A110:E110"/>
    <mergeCell ref="A59:E59"/>
    <mergeCell ref="A150:G150"/>
    <mergeCell ref="A64:F64"/>
    <mergeCell ref="A51:G51"/>
    <mergeCell ref="B197:C197"/>
    <mergeCell ref="A71:D71"/>
    <mergeCell ref="B6:J6"/>
    <mergeCell ref="E15:J15"/>
    <mergeCell ref="I9:J9"/>
    <mergeCell ref="C11:E11"/>
    <mergeCell ref="C8:D8"/>
    <mergeCell ref="I10:J10"/>
    <mergeCell ref="C12:E12"/>
    <mergeCell ref="E13:J13"/>
    <mergeCell ref="G11:J11"/>
    <mergeCell ref="A29:G29"/>
    <mergeCell ref="A30:G30"/>
    <mergeCell ref="A33:G33"/>
    <mergeCell ref="A34:G34"/>
    <mergeCell ref="A91:D91"/>
    <mergeCell ref="A181:G181"/>
    <mergeCell ref="A153:D153"/>
    <mergeCell ref="B198:C198"/>
    <mergeCell ref="B175:F175"/>
    <mergeCell ref="B187:C187"/>
    <mergeCell ref="B186:C186"/>
    <mergeCell ref="B190:C190"/>
    <mergeCell ref="B188:C188"/>
    <mergeCell ref="B196:C196"/>
    <mergeCell ref="A177:G177"/>
    <mergeCell ref="A129:F129"/>
    <mergeCell ref="A97:G97"/>
    <mergeCell ref="A102:C102"/>
    <mergeCell ref="A72:D72"/>
    <mergeCell ref="A76:D76"/>
    <mergeCell ref="A66:D66"/>
    <mergeCell ref="A67:D67"/>
    <mergeCell ref="C234:E234"/>
    <mergeCell ref="G234:I234"/>
    <mergeCell ref="G229:I229"/>
    <mergeCell ref="C229:E229"/>
    <mergeCell ref="G230:I230"/>
    <mergeCell ref="C230:E230"/>
    <mergeCell ref="G232:I232"/>
    <mergeCell ref="C232:E232"/>
    <mergeCell ref="C233:E233"/>
    <mergeCell ref="C303:E303"/>
    <mergeCell ref="B294:J294"/>
    <mergeCell ref="B295:J295"/>
    <mergeCell ref="E267:J267"/>
    <mergeCell ref="C263:E263"/>
    <mergeCell ref="G263:J263"/>
    <mergeCell ref="C264:E264"/>
    <mergeCell ref="D280:G280"/>
    <mergeCell ref="D292:G292"/>
    <mergeCell ref="D282:G282"/>
    <mergeCell ref="A269:K269"/>
    <mergeCell ref="A270:K270"/>
    <mergeCell ref="A271:K271"/>
    <mergeCell ref="D273:H273"/>
    <mergeCell ref="B265:C265"/>
    <mergeCell ref="E265:J265"/>
    <mergeCell ref="B313:J313"/>
    <mergeCell ref="C259:E259"/>
    <mergeCell ref="C7:E7"/>
    <mergeCell ref="C309:E309"/>
    <mergeCell ref="G309:I309"/>
    <mergeCell ref="B310:J311"/>
    <mergeCell ref="H312:I312"/>
    <mergeCell ref="C307:E307"/>
    <mergeCell ref="G307:I307"/>
    <mergeCell ref="B255:K255"/>
    <mergeCell ref="C308:E308"/>
    <mergeCell ref="G308:I308"/>
    <mergeCell ref="C304:E304"/>
    <mergeCell ref="G304:I304"/>
    <mergeCell ref="C306:E306"/>
    <mergeCell ref="G306:I306"/>
    <mergeCell ref="G303:I303"/>
    <mergeCell ref="D296:G296"/>
    <mergeCell ref="D297:G297"/>
    <mergeCell ref="D300:G300"/>
    <mergeCell ref="C301:E301"/>
    <mergeCell ref="G301:I301"/>
    <mergeCell ref="C302:E302"/>
    <mergeCell ref="G302:I302"/>
    <mergeCell ref="B3:K3"/>
    <mergeCell ref="B4:K4"/>
    <mergeCell ref="A79:E79"/>
    <mergeCell ref="B173:G173"/>
    <mergeCell ref="A151:G151"/>
    <mergeCell ref="A166:G166"/>
    <mergeCell ref="A169:G169"/>
    <mergeCell ref="A170:G170"/>
    <mergeCell ref="A171:G171"/>
    <mergeCell ref="A54:D54"/>
    <mergeCell ref="A77:D77"/>
    <mergeCell ref="B143:D143"/>
    <mergeCell ref="A100:G100"/>
    <mergeCell ref="A147:G147"/>
    <mergeCell ref="A56:D56"/>
    <mergeCell ref="A57:D57"/>
    <mergeCell ref="A61:D61"/>
    <mergeCell ref="A62:D62"/>
    <mergeCell ref="B13:C13"/>
    <mergeCell ref="B9:C9"/>
    <mergeCell ref="D9:G9"/>
    <mergeCell ref="A25:G25"/>
    <mergeCell ref="A26:G26"/>
    <mergeCell ref="A52:G52"/>
    <mergeCell ref="B221:J221"/>
    <mergeCell ref="A215:E215"/>
    <mergeCell ref="G233:I233"/>
    <mergeCell ref="G227:I227"/>
    <mergeCell ref="C227:E227"/>
    <mergeCell ref="C228:E228"/>
    <mergeCell ref="D226:G226"/>
    <mergeCell ref="D223:G223"/>
    <mergeCell ref="D222:G222"/>
    <mergeCell ref="B220:J220"/>
  </mergeCells>
  <phoneticPr fontId="2" type="noConversion"/>
  <dataValidations count="30">
    <dataValidation type="custom" allowBlank="1" showInputMessage="1" showErrorMessage="1" error="La suma de los periodos trabajados de tiempo parcial y/o tiempo completo no debe exceder los años de graduado" sqref="H97:H98" xr:uid="{00000000-0002-0000-0000-000000000000}">
      <formula1>AND(H97&gt;=0,H94+H92+H91+H87+H86+H77+H76+H72+H71+H67+H66+H62+H61+H57+H56&lt;=(2*(H23)))</formula1>
    </dataValidation>
    <dataValidation type="custom" showInputMessage="1" showErrorMessage="1" errorTitle="ERROR ITEM VI" error="El valor debe ser positivo y la suma de todos los sub-items no pueder mayor al total de años de graduado" sqref="H82" xr:uid="{00000000-0002-0000-0000-000001000000}">
      <formula1>AND(H82&lt;=H23)</formula1>
    </dataValidation>
    <dataValidation type="custom" showInputMessage="1" showErrorMessage="1" error="El valor debe ser positivo y la suma de todos los sub-items no pueder mayor al total de años de graduado" sqref="H87" xr:uid="{00000000-0002-0000-0000-000002000000}">
      <formula1>AND(H87&lt;=H23)</formula1>
    </dataValidation>
    <dataValidation type="custom" showInputMessage="1" showErrorMessage="1" errorTitle="ERROR ITEM V" error="El valor debe ser positivo y la suma de todos los sub-items no pueder mayor al total de años de graduado" sqref="H91" xr:uid="{00000000-0002-0000-0000-000003000000}">
      <formula1>AND(H91&gt;=0,H94+H91+H86+H81+H76+H71+H66+H61+H56&lt;=H23)</formula1>
    </dataValidation>
    <dataValidation type="custom" showInputMessage="1" showErrorMessage="1" errorTitle="ERROR ITEM V" error="El valor debe ser positivo y la suma de todos los sub-items no pueder mayor al total de años de graduado" sqref="H92" xr:uid="{00000000-0002-0000-0000-000004000000}">
      <formula1>AND(H92&lt;=H23)</formula1>
    </dataValidation>
    <dataValidation type="custom" showInputMessage="1" showErrorMessage="1" errorTitle="ERROR ITEM V" error="El valor debe ser positivo y la suma de todos los sub-items no pueder mayor al total de años de graduado" sqref="H94" xr:uid="{00000000-0002-0000-0000-000005000000}">
      <formula1>AND(H94&gt;=0,H94+H91+H86+H81+H76+H71+H66+H61+H56&lt;=H23)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61" xr:uid="{00000000-0002-0000-0000-000006000000}">
      <formula1>AND(H61&gt;=0,H94+H91+H86+H81+H76+H71+H66+H61+H56&lt;=H23)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76" xr:uid="{00000000-0002-0000-0000-000007000000}">
      <formula1>AND(H76&gt;=0,H94+H91+H86+H81+H76+H71+H66+H61+H56&lt;=H23)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72" xr:uid="{00000000-0002-0000-0000-000008000000}">
      <formula1>AND(H72&lt;=H23)</formula1>
    </dataValidation>
    <dataValidation type="custom" showInputMessage="1" showErrorMessage="1" errorTitle="ERROR ITEM VI" error="El valor debe ser positivo y la suma de todos los sub-items no puede ser mayor al total de años de graduado" sqref="H56" xr:uid="{00000000-0002-0000-0000-000009000000}">
      <formula1>AND(H56&gt;=0,H94+H91+H86+H81+H76+H71+H66+H61+H56&lt;=H23)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57" xr:uid="{00000000-0002-0000-0000-00000A000000}">
      <formula1>AND(H57&lt;=H23)</formula1>
    </dataValidation>
    <dataValidation type="custom" showInputMessage="1" showErrorMessage="1" errorTitle="ERROR ITEM VI" error="El valor debe ser positivo y la suma de todos los sub-items no pueder mayor al total de años de graduado" sqref="H67" xr:uid="{00000000-0002-0000-0000-00000B000000}">
      <formula1>AND(H67&lt;=H23)</formula1>
    </dataValidation>
    <dataValidation type="custom" showInputMessage="1" showErrorMessage="1" errorTitle="ERROR ITEM VI" error="El valor debe ser positivo y la suma de todos los sub-items no pueder mayor al total de años de graduado" sqref="H66" xr:uid="{00000000-0002-0000-0000-00000C000000}">
      <formula1>AND(H66&gt;=0,H94+H91+H86+H81+H76+H71+H66+H61+H56&lt;=H23)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62" xr:uid="{00000000-0002-0000-0000-00000D000000}">
      <formula1>AND(H62&lt;=H23)</formula1>
    </dataValidation>
    <dataValidation type="custom" showInputMessage="1" showErrorMessage="1" errorTitle="ERROR ITEM VI" error="El valor debe ser positivo y la suma de todos los sub-items no pueder mayor al total de años de graduado" sqref="H71" xr:uid="{00000000-0002-0000-0000-00000E000000}">
      <formula1>AND(H71&gt;=0,H94+H91+H86+H81+H76+H71+H66+H61+H56&lt;=H23)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86" xr:uid="{00000000-0002-0000-0000-00000F000000}">
      <formula1>AND(H86&gt;=0,H94+H91+H86+H81+H76+H71+H66+H61+H56&lt;=H23)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81" xr:uid="{00000000-0002-0000-0000-000010000000}">
      <formula1>AND(H81&gt;=0,H94+H91+H86+H81+H76+H71+H66+H61+H56&lt;=H23)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77" xr:uid="{00000000-0002-0000-0000-000011000000}">
      <formula1>AND(H77&lt;=H23)</formula1>
    </dataValidation>
    <dataValidation type="whole" allowBlank="1" showInputMessage="1" showErrorMessage="1" errorTitle="ERROR ITEM VII" error="Debe ser un número entero entre 0 y 500" sqref="H133:H136 H110 H117:H120 H124:H127 H129:H130 H106:H108" xr:uid="{00000000-0002-0000-0000-000012000000}">
      <formula1>0</formula1>
      <formula2>500</formula2>
    </dataValidation>
    <dataValidation type="whole" allowBlank="1" showInputMessage="1" showErrorMessage="1" errorTitle="ERROR ITEM VIII" error="Debe ser un número entero entre 0 y 500" sqref="H155 H157 H161:H164" xr:uid="{00000000-0002-0000-0000-000013000000}">
      <formula1>0</formula1>
      <formula2>500</formula2>
    </dataValidation>
    <dataValidation type="whole" allowBlank="1" showInputMessage="1" showErrorMessage="1" errorTitle="ERROR ITEM IX" error="Debe ser un valor entre 0 y 500" sqref="H173:H175 H156" xr:uid="{00000000-0002-0000-0000-000014000000}">
      <formula1>0</formula1>
      <formula2>500</formula2>
    </dataValidation>
    <dataValidation type="whole" allowBlank="1" showInputMessage="1" showErrorMessage="1" errorTitle="ERROR ITEM X" error="El valor de esta celda debe ser  0 o 1" sqref="H210:H211 H186:H188 H191:H193" xr:uid="{00000000-0002-0000-0000-000015000000}">
      <formula1>0</formula1>
      <formula2>1</formula2>
    </dataValidation>
    <dataValidation type="whole" allowBlank="1" showInputMessage="1" showErrorMessage="1" errorTitle="ERROR ITEM X" error="Debe ser un valor entero entre 0 y 500" sqref="H204:H208 H196:H199" xr:uid="{00000000-0002-0000-0000-000016000000}">
      <formula1>0</formula1>
      <formula2>500</formula2>
    </dataValidation>
    <dataValidation type="whole" allowBlank="1" showInputMessage="1" showErrorMessage="1" errorTitle="ERROR ITEM IV" error="El valor de esta celda debe ser 0 o 1" sqref="H42:H46 H39:H40" xr:uid="{00000000-0002-0000-0000-000017000000}">
      <formula1>0</formula1>
      <formula2>1</formula2>
    </dataValidation>
    <dataValidation type="date" allowBlank="1" showInputMessage="1" showErrorMessage="1" errorTitle="Formato de Fecha" error="Debe introducir los valores en formato tipo fecha (dd/mm/aa)" sqref="E95 F56:F57 F61:F62 F66:F67 F71:F72 F76:F77 F86:F87 F91:F92 C95" xr:uid="{00000000-0002-0000-0000-000018000000}">
      <formula1>18264</formula1>
      <formula2>TODAY()</formula2>
    </dataValidation>
    <dataValidation type="custom" allowBlank="1" showInputMessage="1" showErrorMessage="1" errorTitle="ERROR ITEM II" error="Una calificacion es un valor entre 0 y 20" sqref="H29" xr:uid="{00000000-0002-0000-0000-000019000000}">
      <formula1>(AND(H29&gt;=0,H29&lt;=20))</formula1>
    </dataValidation>
    <dataValidation type="custom" allowBlank="1" showInputMessage="1" showErrorMessage="1" errorTitle="ERROR ITEM III" error="El número debe ser un valor entre 0 y 5" sqref="H33" xr:uid="{00000000-0002-0000-0000-00001A000000}">
      <formula1>(AND(H33&gt;=0,H33&lt;=5))</formula1>
    </dataValidation>
    <dataValidation type="custom" allowBlank="1" showInputMessage="1" showErrorMessage="1" errorTitle="ERROR AÑOS DE GRADUADO" error="Solo pueden ser valores positivos" sqref="H23" xr:uid="{00000000-0002-0000-0000-00001B000000}">
      <formula1>(H23&gt;=0)</formula1>
    </dataValidation>
    <dataValidation type="custom" allowBlank="1" showInputMessage="1" showErrorMessage="1" errorTitle="ERROR ITEM I" error="Una calificacion es un valor entre 0 y 20" sqref="H25" xr:uid="{00000000-0002-0000-0000-00001C000000}">
      <formula1>(AND(H25&gt;=0,H25&lt;=20))</formula1>
    </dataValidation>
    <dataValidation type="date" allowBlank="1" showInputMessage="1" showErrorMessage="1" error="Debe introducir la informaciòn en formato fecha dd/mm/aa" sqref="F23" xr:uid="{00000000-0002-0000-0000-00001D000000}">
      <formula1>18264</formula1>
      <formula2>TODAY()</formula2>
    </dataValidation>
  </dataValidations>
  <pageMargins left="0.35433070866141736" right="0.47244094488188981" top="0.59055118110236227" bottom="0.43307086614173229" header="0.39370078740157483" footer="0"/>
  <pageSetup scale="90" orientation="portrait" r:id="rId1"/>
  <headerFooter alignWithMargins="0"/>
  <cellWatches>
    <cellWatch r="H23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226"/>
  <sheetViews>
    <sheetView workbookViewId="0">
      <selection activeCell="H18" sqref="H18"/>
    </sheetView>
  </sheetViews>
  <sheetFormatPr baseColWidth="10" defaultRowHeight="12.75" x14ac:dyDescent="0.2"/>
  <cols>
    <col min="1" max="1" width="5.5703125" customWidth="1"/>
    <col min="2" max="2" width="16.42578125" customWidth="1"/>
    <col min="3" max="3" width="14.7109375" customWidth="1"/>
    <col min="4" max="4" width="12" bestFit="1" customWidth="1"/>
    <col min="5" max="5" width="6.28515625" customWidth="1"/>
    <col min="7" max="7" width="15.5703125" customWidth="1"/>
    <col min="8" max="8" width="15.140625" style="3" customWidth="1"/>
    <col min="9" max="9" width="12.42578125" style="3" customWidth="1"/>
    <col min="10" max="10" width="8.140625" style="3" customWidth="1"/>
    <col min="13" max="13" width="8.42578125" customWidth="1"/>
  </cols>
  <sheetData>
    <row r="1" spans="1:10" ht="15.75" x14ac:dyDescent="0.25">
      <c r="A1" s="241" t="s">
        <v>150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5" x14ac:dyDescent="0.2">
      <c r="A2" s="95"/>
      <c r="B2" s="240" t="s">
        <v>147</v>
      </c>
      <c r="C2" s="240"/>
      <c r="D2" s="240"/>
      <c r="E2" s="240"/>
      <c r="F2" s="240"/>
      <c r="G2" s="240"/>
      <c r="H2" s="240"/>
      <c r="I2" s="240"/>
      <c r="J2" s="240"/>
    </row>
    <row r="3" spans="1:10" ht="15.75" x14ac:dyDescent="0.25">
      <c r="A3" s="96"/>
      <c r="B3" s="240" t="s">
        <v>148</v>
      </c>
      <c r="C3" s="240"/>
      <c r="D3" s="240"/>
      <c r="E3" s="240"/>
      <c r="F3" s="240"/>
      <c r="G3" s="240"/>
      <c r="H3" s="240"/>
      <c r="I3" s="240"/>
      <c r="J3" s="240"/>
    </row>
    <row r="4" spans="1:10" ht="15.75" x14ac:dyDescent="0.25">
      <c r="A4" s="96"/>
      <c r="B4" s="241" t="s">
        <v>111</v>
      </c>
      <c r="C4" s="241"/>
      <c r="D4" s="241"/>
      <c r="E4" s="241"/>
      <c r="F4" s="241"/>
      <c r="G4" s="241"/>
      <c r="H4" s="241"/>
      <c r="I4" s="241"/>
      <c r="J4" s="241"/>
    </row>
    <row r="5" spans="1:10" ht="11.25" customHeight="1" x14ac:dyDescent="0.25">
      <c r="A5" s="16"/>
      <c r="B5" s="94"/>
      <c r="C5" s="94"/>
      <c r="D5" s="94"/>
      <c r="E5" s="94"/>
      <c r="F5" s="94"/>
      <c r="G5" s="94"/>
      <c r="H5" s="94"/>
      <c r="I5" s="94"/>
      <c r="J5" s="94"/>
    </row>
    <row r="6" spans="1:10" x14ac:dyDescent="0.2">
      <c r="A6" s="16"/>
      <c r="B6" s="155" t="s">
        <v>41</v>
      </c>
      <c r="C6" s="155"/>
      <c r="D6" s="1"/>
      <c r="E6" s="1"/>
      <c r="F6" s="1"/>
      <c r="G6" s="1"/>
      <c r="H6" s="1"/>
    </row>
    <row r="7" spans="1:10" x14ac:dyDescent="0.2">
      <c r="A7" s="16"/>
      <c r="B7" s="55"/>
      <c r="C7" s="55"/>
      <c r="D7" s="1"/>
      <c r="E7" s="1"/>
      <c r="F7" s="1"/>
      <c r="G7" s="1"/>
      <c r="H7" s="1"/>
    </row>
    <row r="8" spans="1:10" ht="13.5" thickBot="1" x14ac:dyDescent="0.25">
      <c r="A8" s="16"/>
      <c r="B8" s="242" t="s">
        <v>149</v>
      </c>
      <c r="C8" s="242"/>
      <c r="D8" s="242"/>
      <c r="E8" s="242"/>
      <c r="F8" s="1"/>
      <c r="G8" s="242" t="s">
        <v>90</v>
      </c>
      <c r="H8" s="242"/>
      <c r="I8" s="242"/>
      <c r="J8" s="242"/>
    </row>
    <row r="9" spans="1:10" x14ac:dyDescent="0.2">
      <c r="A9" s="1"/>
      <c r="B9" s="235" t="s">
        <v>104</v>
      </c>
      <c r="C9" s="236"/>
      <c r="D9" s="236"/>
      <c r="E9" s="237"/>
      <c r="G9" s="235" t="s">
        <v>104</v>
      </c>
      <c r="H9" s="236"/>
      <c r="I9" s="236"/>
      <c r="J9" s="237"/>
    </row>
    <row r="10" spans="1:10" x14ac:dyDescent="0.2">
      <c r="A10" s="1"/>
      <c r="B10" s="92" t="s">
        <v>105</v>
      </c>
      <c r="C10" s="40" t="s">
        <v>106</v>
      </c>
      <c r="D10" s="238" t="s">
        <v>107</v>
      </c>
      <c r="E10" s="239"/>
      <c r="G10" s="92" t="s">
        <v>105</v>
      </c>
      <c r="H10" s="40" t="s">
        <v>106</v>
      </c>
      <c r="I10" s="238" t="s">
        <v>107</v>
      </c>
      <c r="J10" s="239"/>
    </row>
    <row r="11" spans="1:10" x14ac:dyDescent="0.2">
      <c r="A11" s="1"/>
      <c r="B11" s="93"/>
      <c r="C11" s="41"/>
      <c r="D11" s="229">
        <f t="shared" ref="D11:D19" si="0">(C11-B11)/365</f>
        <v>0</v>
      </c>
      <c r="E11" s="230"/>
      <c r="G11" s="93">
        <v>36444</v>
      </c>
      <c r="H11" s="93">
        <v>36585</v>
      </c>
      <c r="I11" s="229">
        <f t="shared" ref="I11:I28" si="1">(H11-G11)/365</f>
        <v>0.38630136986301372</v>
      </c>
      <c r="J11" s="230"/>
    </row>
    <row r="12" spans="1:10" x14ac:dyDescent="0.2">
      <c r="A12" s="1"/>
      <c r="B12" s="93"/>
      <c r="C12" s="41"/>
      <c r="D12" s="229">
        <f t="shared" si="0"/>
        <v>0</v>
      </c>
      <c r="E12" s="230"/>
      <c r="G12" s="93"/>
      <c r="H12" s="41"/>
      <c r="I12" s="229">
        <f t="shared" si="1"/>
        <v>0</v>
      </c>
      <c r="J12" s="230"/>
    </row>
    <row r="13" spans="1:10" x14ac:dyDescent="0.2">
      <c r="A13" s="1"/>
      <c r="B13" s="93"/>
      <c r="C13" s="41"/>
      <c r="D13" s="229">
        <f t="shared" si="0"/>
        <v>0</v>
      </c>
      <c r="E13" s="230"/>
      <c r="G13" s="93"/>
      <c r="H13" s="41"/>
      <c r="I13" s="229">
        <f t="shared" si="1"/>
        <v>0</v>
      </c>
      <c r="J13" s="230"/>
    </row>
    <row r="14" spans="1:10" x14ac:dyDescent="0.2">
      <c r="A14" s="1"/>
      <c r="B14" s="93"/>
      <c r="C14" s="41"/>
      <c r="D14" s="229">
        <f t="shared" si="0"/>
        <v>0</v>
      </c>
      <c r="E14" s="230"/>
      <c r="G14" s="93"/>
      <c r="H14" s="41"/>
      <c r="I14" s="229">
        <f t="shared" si="1"/>
        <v>0</v>
      </c>
      <c r="J14" s="230"/>
    </row>
    <row r="15" spans="1:10" x14ac:dyDescent="0.2">
      <c r="A15" s="1"/>
      <c r="B15" s="93"/>
      <c r="C15" s="41"/>
      <c r="D15" s="229">
        <f t="shared" si="0"/>
        <v>0</v>
      </c>
      <c r="E15" s="230"/>
      <c r="G15" s="93"/>
      <c r="H15" s="41"/>
      <c r="I15" s="229">
        <f t="shared" si="1"/>
        <v>0</v>
      </c>
      <c r="J15" s="230"/>
    </row>
    <row r="16" spans="1:10" x14ac:dyDescent="0.2">
      <c r="A16" s="1"/>
      <c r="B16" s="93"/>
      <c r="C16" s="41"/>
      <c r="D16" s="229">
        <f t="shared" si="0"/>
        <v>0</v>
      </c>
      <c r="E16" s="230"/>
      <c r="G16" s="93"/>
      <c r="H16" s="41"/>
      <c r="I16" s="229">
        <f t="shared" si="1"/>
        <v>0</v>
      </c>
      <c r="J16" s="230"/>
    </row>
    <row r="17" spans="1:10" x14ac:dyDescent="0.2">
      <c r="A17" s="1"/>
      <c r="B17" s="93"/>
      <c r="C17" s="41"/>
      <c r="D17" s="229">
        <f t="shared" si="0"/>
        <v>0</v>
      </c>
      <c r="E17" s="230"/>
      <c r="G17" s="93"/>
      <c r="H17" s="41"/>
      <c r="I17" s="229">
        <f t="shared" si="1"/>
        <v>0</v>
      </c>
      <c r="J17" s="230"/>
    </row>
    <row r="18" spans="1:10" x14ac:dyDescent="0.2">
      <c r="A18" s="1"/>
      <c r="B18" s="93"/>
      <c r="C18" s="41"/>
      <c r="D18" s="229">
        <f t="shared" si="0"/>
        <v>0</v>
      </c>
      <c r="E18" s="230"/>
      <c r="G18" s="93"/>
      <c r="H18" s="41"/>
      <c r="I18" s="229">
        <f t="shared" si="1"/>
        <v>0</v>
      </c>
      <c r="J18" s="230"/>
    </row>
    <row r="19" spans="1:10" x14ac:dyDescent="0.2">
      <c r="B19" s="93"/>
      <c r="C19" s="41"/>
      <c r="D19" s="229">
        <f t="shared" si="0"/>
        <v>0</v>
      </c>
      <c r="E19" s="230"/>
      <c r="G19" s="93"/>
      <c r="H19" s="41"/>
      <c r="I19" s="229">
        <f t="shared" si="1"/>
        <v>0</v>
      </c>
      <c r="J19" s="230"/>
    </row>
    <row r="20" spans="1:10" x14ac:dyDescent="0.2">
      <c r="B20" s="93"/>
      <c r="C20" s="41"/>
      <c r="D20" s="136"/>
      <c r="E20" s="137"/>
      <c r="G20" s="93"/>
      <c r="H20" s="41"/>
      <c r="I20" s="229">
        <f t="shared" ref="I20:I27" si="2">(H20-G20)/365</f>
        <v>0</v>
      </c>
      <c r="J20" s="230"/>
    </row>
    <row r="21" spans="1:10" x14ac:dyDescent="0.2">
      <c r="B21" s="93"/>
      <c r="C21" s="41"/>
      <c r="D21" s="136"/>
      <c r="E21" s="137"/>
      <c r="G21" s="93"/>
      <c r="H21" s="41"/>
      <c r="I21" s="229">
        <f t="shared" si="2"/>
        <v>0</v>
      </c>
      <c r="J21" s="230"/>
    </row>
    <row r="22" spans="1:10" x14ac:dyDescent="0.2">
      <c r="B22" s="93"/>
      <c r="C22" s="41"/>
      <c r="D22" s="136"/>
      <c r="E22" s="137"/>
      <c r="G22" s="93"/>
      <c r="H22" s="41"/>
      <c r="I22" s="229">
        <f t="shared" si="2"/>
        <v>0</v>
      </c>
      <c r="J22" s="230"/>
    </row>
    <row r="23" spans="1:10" x14ac:dyDescent="0.2">
      <c r="B23" s="93"/>
      <c r="C23" s="41"/>
      <c r="D23" s="136"/>
      <c r="E23" s="137"/>
      <c r="G23" s="93"/>
      <c r="H23" s="41"/>
      <c r="I23" s="229">
        <f t="shared" si="2"/>
        <v>0</v>
      </c>
      <c r="J23" s="230"/>
    </row>
    <row r="24" spans="1:10" x14ac:dyDescent="0.2">
      <c r="B24" s="93"/>
      <c r="C24" s="41"/>
      <c r="D24" s="136"/>
      <c r="E24" s="137"/>
      <c r="G24" s="93"/>
      <c r="H24" s="41"/>
      <c r="I24" s="229">
        <f t="shared" si="2"/>
        <v>0</v>
      </c>
      <c r="J24" s="230"/>
    </row>
    <row r="25" spans="1:10" x14ac:dyDescent="0.2">
      <c r="B25" s="93"/>
      <c r="C25" s="41"/>
      <c r="D25" s="136"/>
      <c r="E25" s="137"/>
      <c r="G25" s="93"/>
      <c r="H25" s="41"/>
      <c r="I25" s="229">
        <f t="shared" si="2"/>
        <v>0</v>
      </c>
      <c r="J25" s="230"/>
    </row>
    <row r="26" spans="1:10" x14ac:dyDescent="0.2">
      <c r="B26" s="93"/>
      <c r="C26" s="41"/>
      <c r="D26" s="136"/>
      <c r="E26" s="137"/>
      <c r="G26" s="93"/>
      <c r="H26" s="41"/>
      <c r="I26" s="229">
        <f t="shared" si="2"/>
        <v>0</v>
      </c>
      <c r="J26" s="230"/>
    </row>
    <row r="27" spans="1:10" x14ac:dyDescent="0.2">
      <c r="B27" s="93"/>
      <c r="C27" s="41"/>
      <c r="D27" s="136"/>
      <c r="E27" s="137"/>
      <c r="G27" s="93"/>
      <c r="H27" s="41"/>
      <c r="I27" s="229">
        <f t="shared" si="2"/>
        <v>0</v>
      </c>
      <c r="J27" s="230"/>
    </row>
    <row r="28" spans="1:10" x14ac:dyDescent="0.2">
      <c r="B28" s="93"/>
      <c r="C28" s="41"/>
      <c r="D28" s="229"/>
      <c r="E28" s="230"/>
      <c r="F28" s="1"/>
      <c r="G28" s="93"/>
      <c r="H28" s="41"/>
      <c r="I28" s="229">
        <f t="shared" si="1"/>
        <v>0</v>
      </c>
      <c r="J28" s="230"/>
    </row>
    <row r="29" spans="1:10" ht="13.5" thickBot="1" x14ac:dyDescent="0.25">
      <c r="B29" s="231" t="s">
        <v>108</v>
      </c>
      <c r="C29" s="232"/>
      <c r="D29" s="233">
        <f>SUM(D11:E28)</f>
        <v>0</v>
      </c>
      <c r="E29" s="234"/>
      <c r="G29" s="231" t="s">
        <v>108</v>
      </c>
      <c r="H29" s="232"/>
      <c r="I29" s="233">
        <f>SUM(I11:I28)</f>
        <v>0.38630136986301372</v>
      </c>
      <c r="J29" s="234"/>
    </row>
    <row r="30" spans="1:10" x14ac:dyDescent="0.2">
      <c r="A30" s="15"/>
      <c r="B30" s="15"/>
      <c r="C30" s="15"/>
      <c r="D30" s="15"/>
      <c r="E30" s="15"/>
    </row>
    <row r="31" spans="1:10" x14ac:dyDescent="0.2">
      <c r="A31" s="1"/>
      <c r="B31" s="1" t="s">
        <v>42</v>
      </c>
      <c r="C31" s="1"/>
      <c r="H31" s="8"/>
      <c r="I31" s="9"/>
      <c r="J31" s="10"/>
    </row>
    <row r="32" spans="1:10" x14ac:dyDescent="0.2">
      <c r="A32" s="1"/>
      <c r="D32" s="7"/>
      <c r="E32" s="7"/>
      <c r="H32" s="10"/>
    </row>
    <row r="33" spans="1:10" ht="13.5" thickBot="1" x14ac:dyDescent="0.25">
      <c r="A33" s="1"/>
      <c r="B33" s="242" t="s">
        <v>149</v>
      </c>
      <c r="C33" s="242"/>
      <c r="D33" s="242"/>
      <c r="E33" s="242"/>
      <c r="G33" s="242" t="s">
        <v>90</v>
      </c>
      <c r="H33" s="242"/>
      <c r="I33" s="242"/>
      <c r="J33" s="242"/>
    </row>
    <row r="34" spans="1:10" x14ac:dyDescent="0.2">
      <c r="A34" s="1"/>
      <c r="B34" s="235" t="s">
        <v>104</v>
      </c>
      <c r="C34" s="236"/>
      <c r="D34" s="236"/>
      <c r="E34" s="237"/>
      <c r="G34" s="235" t="s">
        <v>104</v>
      </c>
      <c r="H34" s="236"/>
      <c r="I34" s="236"/>
      <c r="J34" s="237"/>
    </row>
    <row r="35" spans="1:10" x14ac:dyDescent="0.2">
      <c r="A35" s="1"/>
      <c r="B35" s="92" t="s">
        <v>105</v>
      </c>
      <c r="C35" s="40" t="s">
        <v>106</v>
      </c>
      <c r="D35" s="238" t="s">
        <v>107</v>
      </c>
      <c r="E35" s="239"/>
      <c r="G35" s="92" t="s">
        <v>105</v>
      </c>
      <c r="H35" s="40" t="s">
        <v>106</v>
      </c>
      <c r="I35" s="238" t="s">
        <v>107</v>
      </c>
      <c r="J35" s="239"/>
    </row>
    <row r="36" spans="1:10" x14ac:dyDescent="0.2">
      <c r="A36" s="1"/>
      <c r="B36" s="93"/>
      <c r="C36" s="41"/>
      <c r="D36" s="229">
        <f t="shared" ref="D36:D45" si="3">(C36-B36)/365</f>
        <v>0</v>
      </c>
      <c r="E36" s="230"/>
      <c r="G36" s="93"/>
      <c r="H36" s="41"/>
      <c r="I36" s="229">
        <f t="shared" ref="I36:I45" si="4">(H36-G36)/365</f>
        <v>0</v>
      </c>
      <c r="J36" s="230"/>
    </row>
    <row r="37" spans="1:10" x14ac:dyDescent="0.2">
      <c r="A37" s="1"/>
      <c r="B37" s="93"/>
      <c r="C37" s="41"/>
      <c r="D37" s="229">
        <f t="shared" si="3"/>
        <v>0</v>
      </c>
      <c r="E37" s="230"/>
      <c r="G37" s="93"/>
      <c r="H37" s="41"/>
      <c r="I37" s="229">
        <f t="shared" si="4"/>
        <v>0</v>
      </c>
      <c r="J37" s="230"/>
    </row>
    <row r="38" spans="1:10" x14ac:dyDescent="0.2">
      <c r="A38" s="1"/>
      <c r="B38" s="93"/>
      <c r="C38" s="41"/>
      <c r="D38" s="229">
        <f t="shared" si="3"/>
        <v>0</v>
      </c>
      <c r="E38" s="230"/>
      <c r="G38" s="93"/>
      <c r="H38" s="41"/>
      <c r="I38" s="229">
        <f t="shared" si="4"/>
        <v>0</v>
      </c>
      <c r="J38" s="230"/>
    </row>
    <row r="39" spans="1:10" x14ac:dyDescent="0.2">
      <c r="A39" s="1"/>
      <c r="B39" s="93"/>
      <c r="C39" s="41"/>
      <c r="D39" s="229">
        <f t="shared" si="3"/>
        <v>0</v>
      </c>
      <c r="E39" s="230"/>
      <c r="G39" s="93"/>
      <c r="H39" s="41"/>
      <c r="I39" s="229">
        <f t="shared" si="4"/>
        <v>0</v>
      </c>
      <c r="J39" s="230"/>
    </row>
    <row r="40" spans="1:10" x14ac:dyDescent="0.2">
      <c r="A40" s="1"/>
      <c r="B40" s="93"/>
      <c r="C40" s="41"/>
      <c r="D40" s="229">
        <f t="shared" si="3"/>
        <v>0</v>
      </c>
      <c r="E40" s="230"/>
      <c r="F40" s="7"/>
      <c r="G40" s="93"/>
      <c r="H40" s="41"/>
      <c r="I40" s="229">
        <f t="shared" si="4"/>
        <v>0</v>
      </c>
      <c r="J40" s="230"/>
    </row>
    <row r="41" spans="1:10" x14ac:dyDescent="0.2">
      <c r="A41" s="1"/>
      <c r="B41" s="93"/>
      <c r="C41" s="41"/>
      <c r="D41" s="229">
        <f t="shared" si="3"/>
        <v>0</v>
      </c>
      <c r="E41" s="230"/>
      <c r="G41" s="93"/>
      <c r="H41" s="41"/>
      <c r="I41" s="229">
        <f t="shared" si="4"/>
        <v>0</v>
      </c>
      <c r="J41" s="230"/>
    </row>
    <row r="42" spans="1:10" x14ac:dyDescent="0.2">
      <c r="B42" s="93"/>
      <c r="C42" s="41"/>
      <c r="D42" s="229">
        <f t="shared" si="3"/>
        <v>0</v>
      </c>
      <c r="E42" s="230"/>
      <c r="G42" s="93"/>
      <c r="H42" s="41"/>
      <c r="I42" s="229">
        <f t="shared" si="4"/>
        <v>0</v>
      </c>
      <c r="J42" s="230"/>
    </row>
    <row r="43" spans="1:10" x14ac:dyDescent="0.2">
      <c r="B43" s="93"/>
      <c r="C43" s="41"/>
      <c r="D43" s="229">
        <f t="shared" si="3"/>
        <v>0</v>
      </c>
      <c r="E43" s="230"/>
      <c r="G43" s="93"/>
      <c r="H43" s="41"/>
      <c r="I43" s="229">
        <f t="shared" si="4"/>
        <v>0</v>
      </c>
      <c r="J43" s="230"/>
    </row>
    <row r="44" spans="1:10" x14ac:dyDescent="0.2">
      <c r="B44" s="93"/>
      <c r="C44" s="41"/>
      <c r="D44" s="229">
        <f t="shared" si="3"/>
        <v>0</v>
      </c>
      <c r="E44" s="230"/>
      <c r="G44" s="93"/>
      <c r="H44" s="41"/>
      <c r="I44" s="229">
        <f t="shared" si="4"/>
        <v>0</v>
      </c>
      <c r="J44" s="230"/>
    </row>
    <row r="45" spans="1:10" x14ac:dyDescent="0.2">
      <c r="B45" s="93"/>
      <c r="C45" s="41"/>
      <c r="D45" s="229">
        <f t="shared" si="3"/>
        <v>0</v>
      </c>
      <c r="E45" s="230"/>
      <c r="G45" s="93"/>
      <c r="H45" s="41"/>
      <c r="I45" s="229">
        <f t="shared" si="4"/>
        <v>0</v>
      </c>
      <c r="J45" s="230"/>
    </row>
    <row r="46" spans="1:10" ht="13.5" thickBot="1" x14ac:dyDescent="0.25">
      <c r="B46" s="231" t="s">
        <v>108</v>
      </c>
      <c r="C46" s="232"/>
      <c r="D46" s="233">
        <f>SUM(D36:E45)</f>
        <v>0</v>
      </c>
      <c r="E46" s="234"/>
      <c r="G46" s="231" t="s">
        <v>108</v>
      </c>
      <c r="H46" s="232"/>
      <c r="I46" s="233">
        <f>SUM(I36:J45)</f>
        <v>0</v>
      </c>
      <c r="J46" s="234"/>
    </row>
    <row r="47" spans="1:10" x14ac:dyDescent="0.2">
      <c r="H47" s="8"/>
      <c r="I47" s="9"/>
      <c r="J47" s="9"/>
    </row>
    <row r="48" spans="1:10" x14ac:dyDescent="0.2">
      <c r="H48" s="8"/>
      <c r="I48" s="9"/>
      <c r="J48" s="9"/>
    </row>
    <row r="49" spans="2:10" x14ac:dyDescent="0.2">
      <c r="B49" s="155" t="s">
        <v>99</v>
      </c>
      <c r="C49" s="155"/>
      <c r="D49" s="155"/>
      <c r="E49" s="155"/>
      <c r="F49" s="155"/>
      <c r="G49" s="155"/>
      <c r="H49" s="8"/>
      <c r="I49" s="9"/>
      <c r="J49" s="9"/>
    </row>
    <row r="50" spans="2:10" x14ac:dyDescent="0.2">
      <c r="H50" s="8"/>
      <c r="I50" s="9"/>
      <c r="J50" s="9"/>
    </row>
    <row r="51" spans="2:10" ht="13.5" thickBot="1" x14ac:dyDescent="0.25">
      <c r="B51" s="242" t="s">
        <v>149</v>
      </c>
      <c r="C51" s="242"/>
      <c r="D51" s="242"/>
      <c r="E51" s="242"/>
      <c r="G51" s="242" t="s">
        <v>90</v>
      </c>
      <c r="H51" s="242"/>
      <c r="I51" s="242"/>
      <c r="J51" s="242"/>
    </row>
    <row r="52" spans="2:10" x14ac:dyDescent="0.2">
      <c r="B52" s="235" t="s">
        <v>104</v>
      </c>
      <c r="C52" s="236"/>
      <c r="D52" s="236"/>
      <c r="E52" s="237"/>
      <c r="G52" s="235" t="s">
        <v>104</v>
      </c>
      <c r="H52" s="236"/>
      <c r="I52" s="236"/>
      <c r="J52" s="237"/>
    </row>
    <row r="53" spans="2:10" x14ac:dyDescent="0.2">
      <c r="B53" s="92" t="s">
        <v>105</v>
      </c>
      <c r="C53" s="40" t="s">
        <v>106</v>
      </c>
      <c r="D53" s="238" t="s">
        <v>107</v>
      </c>
      <c r="E53" s="239"/>
      <c r="G53" s="92" t="s">
        <v>105</v>
      </c>
      <c r="H53" s="40" t="s">
        <v>106</v>
      </c>
      <c r="I53" s="238" t="s">
        <v>107</v>
      </c>
      <c r="J53" s="239"/>
    </row>
    <row r="54" spans="2:10" x14ac:dyDescent="0.2">
      <c r="B54" s="93"/>
      <c r="C54" s="41"/>
      <c r="D54" s="229">
        <f t="shared" ref="D54:D63" si="5">(C54-B54)/365</f>
        <v>0</v>
      </c>
      <c r="E54" s="230"/>
      <c r="G54" s="93"/>
      <c r="H54" s="41"/>
      <c r="I54" s="229">
        <f t="shared" ref="I54:I63" si="6">(H54-G54)/365</f>
        <v>0</v>
      </c>
      <c r="J54" s="230"/>
    </row>
    <row r="55" spans="2:10" x14ac:dyDescent="0.2">
      <c r="B55" s="93"/>
      <c r="C55" s="41"/>
      <c r="D55" s="229">
        <f t="shared" si="5"/>
        <v>0</v>
      </c>
      <c r="E55" s="230"/>
      <c r="G55" s="93"/>
      <c r="H55" s="41"/>
      <c r="I55" s="229">
        <f t="shared" si="6"/>
        <v>0</v>
      </c>
      <c r="J55" s="230"/>
    </row>
    <row r="56" spans="2:10" x14ac:dyDescent="0.2">
      <c r="B56" s="93"/>
      <c r="C56" s="41"/>
      <c r="D56" s="229">
        <f t="shared" si="5"/>
        <v>0</v>
      </c>
      <c r="E56" s="230"/>
      <c r="G56" s="93"/>
      <c r="H56" s="41"/>
      <c r="I56" s="229">
        <f t="shared" si="6"/>
        <v>0</v>
      </c>
      <c r="J56" s="230"/>
    </row>
    <row r="57" spans="2:10" x14ac:dyDescent="0.2">
      <c r="B57" s="93"/>
      <c r="C57" s="41"/>
      <c r="D57" s="229">
        <f t="shared" si="5"/>
        <v>0</v>
      </c>
      <c r="E57" s="230"/>
      <c r="G57" s="93"/>
      <c r="H57" s="41"/>
      <c r="I57" s="229">
        <f t="shared" si="6"/>
        <v>0</v>
      </c>
      <c r="J57" s="230"/>
    </row>
    <row r="58" spans="2:10" x14ac:dyDescent="0.2">
      <c r="B58" s="93"/>
      <c r="C58" s="41"/>
      <c r="D58" s="229">
        <f t="shared" si="5"/>
        <v>0</v>
      </c>
      <c r="E58" s="230"/>
      <c r="G58" s="93"/>
      <c r="H58" s="41"/>
      <c r="I58" s="229">
        <f t="shared" si="6"/>
        <v>0</v>
      </c>
      <c r="J58" s="230"/>
    </row>
    <row r="59" spans="2:10" x14ac:dyDescent="0.2">
      <c r="B59" s="93"/>
      <c r="C59" s="41"/>
      <c r="D59" s="229">
        <f t="shared" si="5"/>
        <v>0</v>
      </c>
      <c r="E59" s="230"/>
      <c r="G59" s="93"/>
      <c r="H59" s="41"/>
      <c r="I59" s="229">
        <f t="shared" si="6"/>
        <v>0</v>
      </c>
      <c r="J59" s="230"/>
    </row>
    <row r="60" spans="2:10" x14ac:dyDescent="0.2">
      <c r="B60" s="93"/>
      <c r="C60" s="41"/>
      <c r="D60" s="229">
        <f t="shared" si="5"/>
        <v>0</v>
      </c>
      <c r="E60" s="230"/>
      <c r="G60" s="93"/>
      <c r="H60" s="41"/>
      <c r="I60" s="229">
        <f t="shared" si="6"/>
        <v>0</v>
      </c>
      <c r="J60" s="230"/>
    </row>
    <row r="61" spans="2:10" x14ac:dyDescent="0.2">
      <c r="B61" s="93"/>
      <c r="C61" s="41"/>
      <c r="D61" s="229">
        <f t="shared" si="5"/>
        <v>0</v>
      </c>
      <c r="E61" s="230"/>
      <c r="G61" s="93"/>
      <c r="H61" s="41"/>
      <c r="I61" s="229">
        <f t="shared" si="6"/>
        <v>0</v>
      </c>
      <c r="J61" s="230"/>
    </row>
    <row r="62" spans="2:10" x14ac:dyDescent="0.2">
      <c r="B62" s="93"/>
      <c r="C62" s="41"/>
      <c r="D62" s="229">
        <f t="shared" si="5"/>
        <v>0</v>
      </c>
      <c r="E62" s="230"/>
      <c r="G62" s="93"/>
      <c r="H62" s="41"/>
      <c r="I62" s="229">
        <f t="shared" si="6"/>
        <v>0</v>
      </c>
      <c r="J62" s="230"/>
    </row>
    <row r="63" spans="2:10" x14ac:dyDescent="0.2">
      <c r="B63" s="93"/>
      <c r="C63" s="41"/>
      <c r="D63" s="229">
        <f t="shared" si="5"/>
        <v>0</v>
      </c>
      <c r="E63" s="230"/>
      <c r="G63" s="93"/>
      <c r="H63" s="41"/>
      <c r="I63" s="229">
        <f t="shared" si="6"/>
        <v>0</v>
      </c>
      <c r="J63" s="230"/>
    </row>
    <row r="64" spans="2:10" ht="13.5" thickBot="1" x14ac:dyDescent="0.25">
      <c r="B64" s="231" t="s">
        <v>108</v>
      </c>
      <c r="C64" s="232"/>
      <c r="D64" s="233">
        <f>SUM(D54:E63)</f>
        <v>0</v>
      </c>
      <c r="E64" s="234"/>
      <c r="G64" s="231" t="s">
        <v>108</v>
      </c>
      <c r="H64" s="232"/>
      <c r="I64" s="233">
        <f>SUM(I54:J63)</f>
        <v>0</v>
      </c>
      <c r="J64" s="234"/>
    </row>
    <row r="65" spans="2:10" x14ac:dyDescent="0.2">
      <c r="H65" s="8"/>
      <c r="I65" s="9"/>
    </row>
    <row r="66" spans="2:10" x14ac:dyDescent="0.2">
      <c r="H66" s="8"/>
      <c r="I66" s="9"/>
    </row>
    <row r="67" spans="2:10" x14ac:dyDescent="0.2">
      <c r="H67" s="8"/>
      <c r="I67" s="9"/>
    </row>
    <row r="68" spans="2:10" x14ac:dyDescent="0.2">
      <c r="B68" s="155" t="s">
        <v>43</v>
      </c>
      <c r="C68" s="155"/>
      <c r="D68" s="155"/>
      <c r="E68" s="155"/>
      <c r="F68" s="155"/>
      <c r="G68" s="155"/>
      <c r="H68" s="155"/>
      <c r="I68" s="9"/>
    </row>
    <row r="69" spans="2:10" x14ac:dyDescent="0.2">
      <c r="H69" s="8"/>
      <c r="I69" s="9"/>
      <c r="J69" s="9"/>
    </row>
    <row r="70" spans="2:10" ht="13.5" thickBot="1" x14ac:dyDescent="0.25">
      <c r="B70" s="242" t="s">
        <v>149</v>
      </c>
      <c r="C70" s="242"/>
      <c r="D70" s="242"/>
      <c r="E70" s="242"/>
      <c r="G70" s="242" t="s">
        <v>90</v>
      </c>
      <c r="H70" s="242"/>
      <c r="I70" s="242"/>
      <c r="J70" s="242"/>
    </row>
    <row r="71" spans="2:10" x14ac:dyDescent="0.2">
      <c r="B71" s="235" t="s">
        <v>104</v>
      </c>
      <c r="C71" s="236"/>
      <c r="D71" s="236"/>
      <c r="E71" s="237"/>
      <c r="G71" s="235" t="s">
        <v>104</v>
      </c>
      <c r="H71" s="236"/>
      <c r="I71" s="236"/>
      <c r="J71" s="237"/>
    </row>
    <row r="72" spans="2:10" x14ac:dyDescent="0.2">
      <c r="B72" s="92" t="s">
        <v>105</v>
      </c>
      <c r="C72" s="40" t="s">
        <v>106</v>
      </c>
      <c r="D72" s="238" t="s">
        <v>107</v>
      </c>
      <c r="E72" s="239"/>
      <c r="G72" s="92" t="s">
        <v>105</v>
      </c>
      <c r="H72" s="40" t="s">
        <v>106</v>
      </c>
      <c r="I72" s="238" t="s">
        <v>107</v>
      </c>
      <c r="J72" s="239"/>
    </row>
    <row r="73" spans="2:10" x14ac:dyDescent="0.2">
      <c r="B73" s="93"/>
      <c r="C73" s="41"/>
      <c r="D73" s="229">
        <f t="shared" ref="D73:D82" si="7">(C73-B73)/365</f>
        <v>0</v>
      </c>
      <c r="E73" s="230"/>
      <c r="G73" s="93"/>
      <c r="H73" s="41"/>
      <c r="I73" s="229">
        <f t="shared" ref="I73:I82" si="8">(H73-G73)/365</f>
        <v>0</v>
      </c>
      <c r="J73" s="230"/>
    </row>
    <row r="74" spans="2:10" x14ac:dyDescent="0.2">
      <c r="B74" s="93"/>
      <c r="C74" s="41"/>
      <c r="D74" s="229">
        <f t="shared" si="7"/>
        <v>0</v>
      </c>
      <c r="E74" s="230"/>
      <c r="G74" s="93"/>
      <c r="H74" s="41"/>
      <c r="I74" s="229">
        <f t="shared" si="8"/>
        <v>0</v>
      </c>
      <c r="J74" s="230"/>
    </row>
    <row r="75" spans="2:10" x14ac:dyDescent="0.2">
      <c r="B75" s="93"/>
      <c r="C75" s="41"/>
      <c r="D75" s="229">
        <f t="shared" si="7"/>
        <v>0</v>
      </c>
      <c r="E75" s="230"/>
      <c r="G75" s="93"/>
      <c r="H75" s="41"/>
      <c r="I75" s="229">
        <f t="shared" si="8"/>
        <v>0</v>
      </c>
      <c r="J75" s="230"/>
    </row>
    <row r="76" spans="2:10" x14ac:dyDescent="0.2">
      <c r="B76" s="93"/>
      <c r="C76" s="41"/>
      <c r="D76" s="229">
        <f t="shared" si="7"/>
        <v>0</v>
      </c>
      <c r="E76" s="230"/>
      <c r="G76" s="93"/>
      <c r="H76" s="41"/>
      <c r="I76" s="229">
        <f t="shared" si="8"/>
        <v>0</v>
      </c>
      <c r="J76" s="230"/>
    </row>
    <row r="77" spans="2:10" x14ac:dyDescent="0.2">
      <c r="B77" s="93"/>
      <c r="C77" s="41"/>
      <c r="D77" s="229">
        <f t="shared" si="7"/>
        <v>0</v>
      </c>
      <c r="E77" s="230"/>
      <c r="F77" s="1"/>
      <c r="G77" s="93"/>
      <c r="H77" s="41"/>
      <c r="I77" s="229">
        <f t="shared" si="8"/>
        <v>0</v>
      </c>
      <c r="J77" s="230"/>
    </row>
    <row r="78" spans="2:10" x14ac:dyDescent="0.2">
      <c r="B78" s="93"/>
      <c r="C78" s="41"/>
      <c r="D78" s="229">
        <f t="shared" si="7"/>
        <v>0</v>
      </c>
      <c r="E78" s="230"/>
      <c r="G78" s="93"/>
      <c r="H78" s="41"/>
      <c r="I78" s="229">
        <f t="shared" si="8"/>
        <v>0</v>
      </c>
      <c r="J78" s="230"/>
    </row>
    <row r="79" spans="2:10" x14ac:dyDescent="0.2">
      <c r="B79" s="93"/>
      <c r="C79" s="41"/>
      <c r="D79" s="229">
        <f t="shared" si="7"/>
        <v>0</v>
      </c>
      <c r="E79" s="230"/>
      <c r="G79" s="93"/>
      <c r="H79" s="41"/>
      <c r="I79" s="229">
        <f t="shared" si="8"/>
        <v>0</v>
      </c>
      <c r="J79" s="230"/>
    </row>
    <row r="80" spans="2:10" x14ac:dyDescent="0.2">
      <c r="B80" s="93"/>
      <c r="C80" s="41"/>
      <c r="D80" s="229">
        <f t="shared" si="7"/>
        <v>0</v>
      </c>
      <c r="E80" s="230"/>
      <c r="G80" s="93"/>
      <c r="H80" s="41"/>
      <c r="I80" s="229">
        <f t="shared" si="8"/>
        <v>0</v>
      </c>
      <c r="J80" s="230"/>
    </row>
    <row r="81" spans="2:10" x14ac:dyDescent="0.2">
      <c r="B81" s="93"/>
      <c r="C81" s="41"/>
      <c r="D81" s="229">
        <f t="shared" si="7"/>
        <v>0</v>
      </c>
      <c r="E81" s="230"/>
      <c r="G81" s="93"/>
      <c r="H81" s="41"/>
      <c r="I81" s="229">
        <f t="shared" si="8"/>
        <v>0</v>
      </c>
      <c r="J81" s="230"/>
    </row>
    <row r="82" spans="2:10" x14ac:dyDescent="0.2">
      <c r="B82" s="93"/>
      <c r="C82" s="41"/>
      <c r="D82" s="229">
        <f t="shared" si="7"/>
        <v>0</v>
      </c>
      <c r="E82" s="230"/>
      <c r="G82" s="93"/>
      <c r="H82" s="41"/>
      <c r="I82" s="229">
        <f t="shared" si="8"/>
        <v>0</v>
      </c>
      <c r="J82" s="230"/>
    </row>
    <row r="83" spans="2:10" ht="13.5" thickBot="1" x14ac:dyDescent="0.25">
      <c r="B83" s="231" t="s">
        <v>108</v>
      </c>
      <c r="C83" s="232"/>
      <c r="D83" s="233">
        <f>SUM(D73:E82)</f>
        <v>0</v>
      </c>
      <c r="E83" s="234"/>
      <c r="G83" s="231" t="s">
        <v>108</v>
      </c>
      <c r="H83" s="232"/>
      <c r="I83" s="233">
        <f>SUM(I73:J82)</f>
        <v>0</v>
      </c>
      <c r="J83" s="234"/>
    </row>
    <row r="84" spans="2:10" x14ac:dyDescent="0.2">
      <c r="H84" s="8"/>
      <c r="I84" s="9"/>
      <c r="J84" s="9"/>
    </row>
    <row r="85" spans="2:10" x14ac:dyDescent="0.2">
      <c r="B85" s="1"/>
      <c r="H85" s="8"/>
      <c r="I85" s="9"/>
      <c r="J85" s="9"/>
    </row>
    <row r="86" spans="2:10" x14ac:dyDescent="0.2">
      <c r="B86" s="1"/>
      <c r="H86" s="8"/>
      <c r="I86" s="9"/>
      <c r="J86" s="9"/>
    </row>
    <row r="87" spans="2:10" x14ac:dyDescent="0.2">
      <c r="B87" s="1"/>
      <c r="H87" s="8"/>
      <c r="I87" s="9"/>
      <c r="J87" s="9"/>
    </row>
    <row r="88" spans="2:10" x14ac:dyDescent="0.2">
      <c r="B88" s="1"/>
      <c r="H88" s="8"/>
      <c r="I88" s="9"/>
      <c r="J88" s="9"/>
    </row>
    <row r="89" spans="2:10" x14ac:dyDescent="0.2">
      <c r="B89" s="155" t="s">
        <v>44</v>
      </c>
      <c r="C89" s="155"/>
      <c r="D89" s="155"/>
      <c r="E89" s="155"/>
      <c r="F89" s="155"/>
      <c r="H89" s="8"/>
      <c r="I89" s="9"/>
      <c r="J89" s="9"/>
    </row>
    <row r="90" spans="2:10" x14ac:dyDescent="0.2">
      <c r="H90" s="8"/>
      <c r="I90" s="9"/>
      <c r="J90" s="9"/>
    </row>
    <row r="91" spans="2:10" ht="13.5" thickBot="1" x14ac:dyDescent="0.25">
      <c r="B91" s="242" t="s">
        <v>149</v>
      </c>
      <c r="C91" s="242"/>
      <c r="D91" s="242"/>
      <c r="E91" s="242"/>
      <c r="G91" s="242" t="s">
        <v>90</v>
      </c>
      <c r="H91" s="242"/>
      <c r="I91" s="242"/>
      <c r="J91" s="242"/>
    </row>
    <row r="92" spans="2:10" x14ac:dyDescent="0.2">
      <c r="B92" s="235" t="s">
        <v>104</v>
      </c>
      <c r="C92" s="236"/>
      <c r="D92" s="236"/>
      <c r="E92" s="237"/>
      <c r="G92" s="235" t="s">
        <v>104</v>
      </c>
      <c r="H92" s="236"/>
      <c r="I92" s="236"/>
      <c r="J92" s="237"/>
    </row>
    <row r="93" spans="2:10" x14ac:dyDescent="0.2">
      <c r="B93" s="92" t="s">
        <v>105</v>
      </c>
      <c r="C93" s="40" t="s">
        <v>106</v>
      </c>
      <c r="D93" s="238" t="s">
        <v>107</v>
      </c>
      <c r="E93" s="239"/>
      <c r="G93" s="92" t="s">
        <v>105</v>
      </c>
      <c r="H93" s="40" t="s">
        <v>106</v>
      </c>
      <c r="I93" s="238" t="s">
        <v>107</v>
      </c>
      <c r="J93" s="239"/>
    </row>
    <row r="94" spans="2:10" x14ac:dyDescent="0.2">
      <c r="B94" s="93"/>
      <c r="C94" s="41"/>
      <c r="D94" s="229">
        <f t="shared" ref="D94:D103" si="9">(C94-B94)/365</f>
        <v>0</v>
      </c>
      <c r="E94" s="230"/>
      <c r="G94" s="93"/>
      <c r="H94" s="41"/>
      <c r="I94" s="229">
        <f t="shared" ref="I94:I103" si="10">(H94-G94)/365</f>
        <v>0</v>
      </c>
      <c r="J94" s="230"/>
    </row>
    <row r="95" spans="2:10" x14ac:dyDescent="0.2">
      <c r="B95" s="93"/>
      <c r="C95" s="41"/>
      <c r="D95" s="229">
        <f t="shared" si="9"/>
        <v>0</v>
      </c>
      <c r="E95" s="230"/>
      <c r="G95" s="93"/>
      <c r="H95" s="41"/>
      <c r="I95" s="229">
        <f t="shared" si="10"/>
        <v>0</v>
      </c>
      <c r="J95" s="230"/>
    </row>
    <row r="96" spans="2:10" x14ac:dyDescent="0.2">
      <c r="B96" s="93"/>
      <c r="C96" s="41"/>
      <c r="D96" s="229">
        <f t="shared" si="9"/>
        <v>0</v>
      </c>
      <c r="E96" s="230"/>
      <c r="G96" s="93"/>
      <c r="H96" s="41"/>
      <c r="I96" s="229">
        <f t="shared" si="10"/>
        <v>0</v>
      </c>
      <c r="J96" s="230"/>
    </row>
    <row r="97" spans="2:10" x14ac:dyDescent="0.2">
      <c r="B97" s="93"/>
      <c r="C97" s="41"/>
      <c r="D97" s="229">
        <f t="shared" si="9"/>
        <v>0</v>
      </c>
      <c r="E97" s="230"/>
      <c r="G97" s="93"/>
      <c r="H97" s="41"/>
      <c r="I97" s="229">
        <f t="shared" si="10"/>
        <v>0</v>
      </c>
      <c r="J97" s="230"/>
    </row>
    <row r="98" spans="2:10" x14ac:dyDescent="0.2">
      <c r="B98" s="93"/>
      <c r="C98" s="41"/>
      <c r="D98" s="229">
        <f t="shared" si="9"/>
        <v>0</v>
      </c>
      <c r="E98" s="230"/>
      <c r="G98" s="93"/>
      <c r="H98" s="41"/>
      <c r="I98" s="229">
        <f t="shared" si="10"/>
        <v>0</v>
      </c>
      <c r="J98" s="230"/>
    </row>
    <row r="99" spans="2:10" x14ac:dyDescent="0.2">
      <c r="B99" s="93"/>
      <c r="C99" s="41"/>
      <c r="D99" s="229">
        <f t="shared" si="9"/>
        <v>0</v>
      </c>
      <c r="E99" s="230"/>
      <c r="G99" s="93"/>
      <c r="H99" s="41"/>
      <c r="I99" s="229">
        <f t="shared" si="10"/>
        <v>0</v>
      </c>
      <c r="J99" s="230"/>
    </row>
    <row r="100" spans="2:10" x14ac:dyDescent="0.2">
      <c r="B100" s="93"/>
      <c r="C100" s="41"/>
      <c r="D100" s="229">
        <f t="shared" si="9"/>
        <v>0</v>
      </c>
      <c r="E100" s="230"/>
      <c r="G100" s="93"/>
      <c r="H100" s="41"/>
      <c r="I100" s="229">
        <f t="shared" si="10"/>
        <v>0</v>
      </c>
      <c r="J100" s="230"/>
    </row>
    <row r="101" spans="2:10" x14ac:dyDescent="0.2">
      <c r="B101" s="93"/>
      <c r="C101" s="41"/>
      <c r="D101" s="229">
        <f t="shared" si="9"/>
        <v>0</v>
      </c>
      <c r="E101" s="230"/>
      <c r="G101" s="93"/>
      <c r="H101" s="41"/>
      <c r="I101" s="229">
        <f t="shared" si="10"/>
        <v>0</v>
      </c>
      <c r="J101" s="230"/>
    </row>
    <row r="102" spans="2:10" x14ac:dyDescent="0.2">
      <c r="B102" s="93"/>
      <c r="C102" s="41"/>
      <c r="D102" s="229">
        <f t="shared" si="9"/>
        <v>0</v>
      </c>
      <c r="E102" s="230"/>
      <c r="G102" s="93"/>
      <c r="H102" s="41"/>
      <c r="I102" s="229">
        <f t="shared" si="10"/>
        <v>0</v>
      </c>
      <c r="J102" s="230"/>
    </row>
    <row r="103" spans="2:10" x14ac:dyDescent="0.2">
      <c r="B103" s="93"/>
      <c r="C103" s="41"/>
      <c r="D103" s="229">
        <f t="shared" si="9"/>
        <v>0</v>
      </c>
      <c r="E103" s="230"/>
      <c r="G103" s="93"/>
      <c r="H103" s="41"/>
      <c r="I103" s="229">
        <f t="shared" si="10"/>
        <v>0</v>
      </c>
      <c r="J103" s="230"/>
    </row>
    <row r="104" spans="2:10" ht="13.5" thickBot="1" x14ac:dyDescent="0.25">
      <c r="B104" s="231" t="s">
        <v>108</v>
      </c>
      <c r="C104" s="232"/>
      <c r="D104" s="233">
        <f>SUM(D94:E103)</f>
        <v>0</v>
      </c>
      <c r="E104" s="234"/>
      <c r="G104" s="231" t="s">
        <v>108</v>
      </c>
      <c r="H104" s="232"/>
      <c r="I104" s="233">
        <f>SUM(I94:J103)</f>
        <v>0</v>
      </c>
      <c r="J104" s="234"/>
    </row>
    <row r="105" spans="2:10" x14ac:dyDescent="0.2">
      <c r="H105" s="8"/>
      <c r="I105" s="9"/>
      <c r="J105" s="9"/>
    </row>
    <row r="106" spans="2:10" x14ac:dyDescent="0.2">
      <c r="H106" s="8"/>
      <c r="I106" s="9"/>
      <c r="J106" s="9"/>
    </row>
    <row r="107" spans="2:10" x14ac:dyDescent="0.2">
      <c r="H107" s="8"/>
      <c r="I107" s="9"/>
      <c r="J107" s="9"/>
    </row>
    <row r="108" spans="2:10" x14ac:dyDescent="0.2">
      <c r="B108" s="155" t="s">
        <v>131</v>
      </c>
      <c r="C108" s="155"/>
      <c r="D108" s="155"/>
      <c r="E108" s="155"/>
      <c r="F108" s="155"/>
      <c r="H108" s="8"/>
      <c r="I108" s="9"/>
      <c r="J108" s="9"/>
    </row>
    <row r="109" spans="2:10" x14ac:dyDescent="0.2">
      <c r="H109" s="8"/>
      <c r="I109" s="9"/>
      <c r="J109" s="11"/>
    </row>
    <row r="110" spans="2:10" ht="13.5" thickBot="1" x14ac:dyDescent="0.25">
      <c r="B110" s="242" t="s">
        <v>149</v>
      </c>
      <c r="C110" s="242"/>
      <c r="D110" s="242"/>
      <c r="E110" s="242"/>
      <c r="G110" s="242" t="s">
        <v>90</v>
      </c>
      <c r="H110" s="242"/>
      <c r="I110" s="242"/>
      <c r="J110" s="242"/>
    </row>
    <row r="111" spans="2:10" x14ac:dyDescent="0.2">
      <c r="B111" s="235" t="s">
        <v>104</v>
      </c>
      <c r="C111" s="236"/>
      <c r="D111" s="236"/>
      <c r="E111" s="237"/>
      <c r="G111" s="235" t="s">
        <v>104</v>
      </c>
      <c r="H111" s="236"/>
      <c r="I111" s="236"/>
      <c r="J111" s="237"/>
    </row>
    <row r="112" spans="2:10" x14ac:dyDescent="0.2">
      <c r="B112" s="92" t="s">
        <v>105</v>
      </c>
      <c r="C112" s="40" t="s">
        <v>106</v>
      </c>
      <c r="D112" s="238" t="s">
        <v>107</v>
      </c>
      <c r="E112" s="239"/>
      <c r="G112" s="92" t="s">
        <v>105</v>
      </c>
      <c r="H112" s="40" t="s">
        <v>106</v>
      </c>
      <c r="I112" s="238" t="s">
        <v>107</v>
      </c>
      <c r="J112" s="239"/>
    </row>
    <row r="113" spans="2:10" x14ac:dyDescent="0.2">
      <c r="B113" s="93"/>
      <c r="C113" s="41"/>
      <c r="D113" s="229">
        <f t="shared" ref="D113:D122" si="11">(C113-B113)/365</f>
        <v>0</v>
      </c>
      <c r="E113" s="230"/>
      <c r="G113" s="93"/>
      <c r="H113" s="41"/>
      <c r="I113" s="229">
        <f t="shared" ref="I113:I122" si="12">(H113-G113)/365</f>
        <v>0</v>
      </c>
      <c r="J113" s="230"/>
    </row>
    <row r="114" spans="2:10" x14ac:dyDescent="0.2">
      <c r="B114" s="93"/>
      <c r="C114" s="41"/>
      <c r="D114" s="229">
        <f t="shared" si="11"/>
        <v>0</v>
      </c>
      <c r="E114" s="230"/>
      <c r="G114" s="93"/>
      <c r="H114" s="41"/>
      <c r="I114" s="229">
        <f t="shared" si="12"/>
        <v>0</v>
      </c>
      <c r="J114" s="230"/>
    </row>
    <row r="115" spans="2:10" x14ac:dyDescent="0.2">
      <c r="B115" s="93"/>
      <c r="C115" s="41"/>
      <c r="D115" s="229">
        <f t="shared" si="11"/>
        <v>0</v>
      </c>
      <c r="E115" s="230"/>
      <c r="G115" s="93"/>
      <c r="H115" s="41"/>
      <c r="I115" s="229">
        <f t="shared" si="12"/>
        <v>0</v>
      </c>
      <c r="J115" s="230"/>
    </row>
    <row r="116" spans="2:10" x14ac:dyDescent="0.2">
      <c r="B116" s="93"/>
      <c r="C116" s="41"/>
      <c r="D116" s="229">
        <f t="shared" si="11"/>
        <v>0</v>
      </c>
      <c r="E116" s="230"/>
      <c r="G116" s="93"/>
      <c r="H116" s="41"/>
      <c r="I116" s="229">
        <f t="shared" si="12"/>
        <v>0</v>
      </c>
      <c r="J116" s="230"/>
    </row>
    <row r="117" spans="2:10" x14ac:dyDescent="0.2">
      <c r="B117" s="93"/>
      <c r="C117" s="41"/>
      <c r="D117" s="229">
        <f t="shared" si="11"/>
        <v>0</v>
      </c>
      <c r="E117" s="230"/>
      <c r="G117" s="93"/>
      <c r="H117" s="41"/>
      <c r="I117" s="229">
        <f t="shared" si="12"/>
        <v>0</v>
      </c>
      <c r="J117" s="230"/>
    </row>
    <row r="118" spans="2:10" x14ac:dyDescent="0.2">
      <c r="B118" s="93"/>
      <c r="C118" s="41"/>
      <c r="D118" s="229">
        <f t="shared" si="11"/>
        <v>0</v>
      </c>
      <c r="E118" s="230"/>
      <c r="G118" s="93"/>
      <c r="H118" s="41"/>
      <c r="I118" s="229">
        <f t="shared" si="12"/>
        <v>0</v>
      </c>
      <c r="J118" s="230"/>
    </row>
    <row r="119" spans="2:10" x14ac:dyDescent="0.2">
      <c r="B119" s="93"/>
      <c r="C119" s="41"/>
      <c r="D119" s="229">
        <f t="shared" si="11"/>
        <v>0</v>
      </c>
      <c r="E119" s="230"/>
      <c r="G119" s="93"/>
      <c r="H119" s="41"/>
      <c r="I119" s="229">
        <f t="shared" si="12"/>
        <v>0</v>
      </c>
      <c r="J119" s="230"/>
    </row>
    <row r="120" spans="2:10" x14ac:dyDescent="0.2">
      <c r="B120" s="93"/>
      <c r="C120" s="41"/>
      <c r="D120" s="229">
        <f t="shared" si="11"/>
        <v>0</v>
      </c>
      <c r="E120" s="230"/>
      <c r="G120" s="93"/>
      <c r="H120" s="41"/>
      <c r="I120" s="229">
        <f t="shared" si="12"/>
        <v>0</v>
      </c>
      <c r="J120" s="230"/>
    </row>
    <row r="121" spans="2:10" x14ac:dyDescent="0.2">
      <c r="B121" s="93"/>
      <c r="C121" s="41"/>
      <c r="D121" s="229">
        <f t="shared" si="11"/>
        <v>0</v>
      </c>
      <c r="E121" s="230"/>
      <c r="G121" s="93"/>
      <c r="H121" s="41"/>
      <c r="I121" s="229">
        <f t="shared" si="12"/>
        <v>0</v>
      </c>
      <c r="J121" s="230"/>
    </row>
    <row r="122" spans="2:10" x14ac:dyDescent="0.2">
      <c r="B122" s="93"/>
      <c r="C122" s="41"/>
      <c r="D122" s="229">
        <f t="shared" si="11"/>
        <v>0</v>
      </c>
      <c r="E122" s="230"/>
      <c r="G122" s="93"/>
      <c r="H122" s="41"/>
      <c r="I122" s="229">
        <f t="shared" si="12"/>
        <v>0</v>
      </c>
      <c r="J122" s="230"/>
    </row>
    <row r="123" spans="2:10" ht="13.5" thickBot="1" x14ac:dyDescent="0.25">
      <c r="B123" s="231" t="s">
        <v>108</v>
      </c>
      <c r="C123" s="232"/>
      <c r="D123" s="233">
        <f>SUM(D113:E122)</f>
        <v>0</v>
      </c>
      <c r="E123" s="234"/>
      <c r="G123" s="231" t="s">
        <v>108</v>
      </c>
      <c r="H123" s="232"/>
      <c r="I123" s="233">
        <f>SUM(I113:J122)</f>
        <v>0</v>
      </c>
      <c r="J123" s="234"/>
    </row>
    <row r="124" spans="2:10" x14ac:dyDescent="0.2">
      <c r="H124" s="8"/>
      <c r="I124" s="9"/>
      <c r="J124" s="9"/>
    </row>
    <row r="125" spans="2:10" x14ac:dyDescent="0.2">
      <c r="H125" s="8"/>
      <c r="I125" s="9"/>
      <c r="J125" s="9"/>
    </row>
    <row r="126" spans="2:10" x14ac:dyDescent="0.2">
      <c r="H126" s="8"/>
      <c r="I126" s="9"/>
      <c r="J126" s="9"/>
    </row>
    <row r="127" spans="2:10" x14ac:dyDescent="0.2">
      <c r="H127" s="8"/>
      <c r="I127" s="9"/>
      <c r="J127" s="9"/>
    </row>
    <row r="128" spans="2:10" x14ac:dyDescent="0.2">
      <c r="B128" s="155" t="s">
        <v>140</v>
      </c>
      <c r="C128" s="155"/>
      <c r="D128" s="155"/>
      <c r="E128" s="155"/>
      <c r="F128" s="155"/>
      <c r="G128" s="155"/>
      <c r="H128" s="8"/>
      <c r="I128" s="9"/>
      <c r="J128" s="9"/>
    </row>
    <row r="129" spans="2:10" x14ac:dyDescent="0.2">
      <c r="B129" s="1"/>
      <c r="C129" s="1"/>
      <c r="H129" s="8"/>
      <c r="I129" s="9"/>
      <c r="J129" s="9"/>
    </row>
    <row r="130" spans="2:10" ht="13.5" thickBot="1" x14ac:dyDescent="0.25">
      <c r="B130" s="242" t="s">
        <v>149</v>
      </c>
      <c r="C130" s="242"/>
      <c r="D130" s="242"/>
      <c r="E130" s="242"/>
      <c r="G130" s="242" t="s">
        <v>90</v>
      </c>
      <c r="H130" s="242"/>
      <c r="I130" s="242"/>
      <c r="J130" s="242"/>
    </row>
    <row r="131" spans="2:10" x14ac:dyDescent="0.2">
      <c r="B131" s="235" t="s">
        <v>104</v>
      </c>
      <c r="C131" s="236"/>
      <c r="D131" s="236"/>
      <c r="E131" s="237"/>
      <c r="G131" s="235" t="s">
        <v>104</v>
      </c>
      <c r="H131" s="236"/>
      <c r="I131" s="236"/>
      <c r="J131" s="237"/>
    </row>
    <row r="132" spans="2:10" x14ac:dyDescent="0.2">
      <c r="B132" s="92" t="s">
        <v>105</v>
      </c>
      <c r="C132" s="40" t="s">
        <v>106</v>
      </c>
      <c r="D132" s="238" t="s">
        <v>107</v>
      </c>
      <c r="E132" s="239"/>
      <c r="G132" s="92" t="s">
        <v>105</v>
      </c>
      <c r="H132" s="40" t="s">
        <v>106</v>
      </c>
      <c r="I132" s="238" t="s">
        <v>107</v>
      </c>
      <c r="J132" s="239"/>
    </row>
    <row r="133" spans="2:10" x14ac:dyDescent="0.2">
      <c r="B133" s="93"/>
      <c r="C133" s="41"/>
      <c r="D133" s="229">
        <f t="shared" ref="D133:D142" si="13">(C133-B133)/365</f>
        <v>0</v>
      </c>
      <c r="E133" s="230"/>
      <c r="G133" s="93"/>
      <c r="H133" s="41"/>
      <c r="I133" s="229">
        <f t="shared" ref="I133:I142" si="14">(H133-G133)/365</f>
        <v>0</v>
      </c>
      <c r="J133" s="230"/>
    </row>
    <row r="134" spans="2:10" x14ac:dyDescent="0.2">
      <c r="B134" s="93"/>
      <c r="C134" s="41"/>
      <c r="D134" s="229">
        <f t="shared" si="13"/>
        <v>0</v>
      </c>
      <c r="E134" s="230"/>
      <c r="G134" s="93"/>
      <c r="H134" s="41"/>
      <c r="I134" s="229">
        <f t="shared" si="14"/>
        <v>0</v>
      </c>
      <c r="J134" s="230"/>
    </row>
    <row r="135" spans="2:10" x14ac:dyDescent="0.2">
      <c r="B135" s="93"/>
      <c r="C135" s="41"/>
      <c r="D135" s="229">
        <f t="shared" si="13"/>
        <v>0</v>
      </c>
      <c r="E135" s="230"/>
      <c r="G135" s="93"/>
      <c r="H135" s="41"/>
      <c r="I135" s="229">
        <f t="shared" si="14"/>
        <v>0</v>
      </c>
      <c r="J135" s="230"/>
    </row>
    <row r="136" spans="2:10" x14ac:dyDescent="0.2">
      <c r="B136" s="93"/>
      <c r="C136" s="41"/>
      <c r="D136" s="229">
        <f t="shared" si="13"/>
        <v>0</v>
      </c>
      <c r="E136" s="230"/>
      <c r="G136" s="93"/>
      <c r="H136" s="41"/>
      <c r="I136" s="229">
        <f t="shared" si="14"/>
        <v>0</v>
      </c>
      <c r="J136" s="230"/>
    </row>
    <row r="137" spans="2:10" x14ac:dyDescent="0.2">
      <c r="B137" s="93"/>
      <c r="C137" s="41"/>
      <c r="D137" s="229">
        <f t="shared" si="13"/>
        <v>0</v>
      </c>
      <c r="E137" s="230"/>
      <c r="G137" s="93"/>
      <c r="H137" s="41"/>
      <c r="I137" s="229">
        <f t="shared" si="14"/>
        <v>0</v>
      </c>
      <c r="J137" s="230"/>
    </row>
    <row r="138" spans="2:10" x14ac:dyDescent="0.2">
      <c r="B138" s="93"/>
      <c r="C138" s="41"/>
      <c r="D138" s="229">
        <f t="shared" si="13"/>
        <v>0</v>
      </c>
      <c r="E138" s="230"/>
      <c r="G138" s="93"/>
      <c r="H138" s="41"/>
      <c r="I138" s="229">
        <f t="shared" si="14"/>
        <v>0</v>
      </c>
      <c r="J138" s="230"/>
    </row>
    <row r="139" spans="2:10" x14ac:dyDescent="0.2">
      <c r="B139" s="93"/>
      <c r="C139" s="41"/>
      <c r="D139" s="229">
        <f t="shared" si="13"/>
        <v>0</v>
      </c>
      <c r="E139" s="230"/>
      <c r="G139" s="93"/>
      <c r="H139" s="41"/>
      <c r="I139" s="229">
        <f t="shared" si="14"/>
        <v>0</v>
      </c>
      <c r="J139" s="230"/>
    </row>
    <row r="140" spans="2:10" x14ac:dyDescent="0.2">
      <c r="B140" s="93"/>
      <c r="C140" s="41"/>
      <c r="D140" s="229">
        <f t="shared" si="13"/>
        <v>0</v>
      </c>
      <c r="E140" s="230"/>
      <c r="G140" s="93"/>
      <c r="H140" s="41"/>
      <c r="I140" s="229">
        <f t="shared" si="14"/>
        <v>0</v>
      </c>
      <c r="J140" s="230"/>
    </row>
    <row r="141" spans="2:10" x14ac:dyDescent="0.2">
      <c r="B141" s="93"/>
      <c r="C141" s="41"/>
      <c r="D141" s="229">
        <f t="shared" si="13"/>
        <v>0</v>
      </c>
      <c r="E141" s="230"/>
      <c r="G141" s="93"/>
      <c r="H141" s="41"/>
      <c r="I141" s="229">
        <f t="shared" si="14"/>
        <v>0</v>
      </c>
      <c r="J141" s="230"/>
    </row>
    <row r="142" spans="2:10" x14ac:dyDescent="0.2">
      <c r="B142" s="93"/>
      <c r="C142" s="41"/>
      <c r="D142" s="229">
        <f t="shared" si="13"/>
        <v>0</v>
      </c>
      <c r="E142" s="230"/>
      <c r="G142" s="93"/>
      <c r="H142" s="41"/>
      <c r="I142" s="229">
        <f t="shared" si="14"/>
        <v>0</v>
      </c>
      <c r="J142" s="230"/>
    </row>
    <row r="143" spans="2:10" ht="13.5" thickBot="1" x14ac:dyDescent="0.25">
      <c r="B143" s="231" t="s">
        <v>108</v>
      </c>
      <c r="C143" s="232"/>
      <c r="D143" s="233">
        <f>SUM(D133:E142)</f>
        <v>0</v>
      </c>
      <c r="E143" s="234"/>
      <c r="F143" s="12"/>
      <c r="G143" s="231" t="s">
        <v>108</v>
      </c>
      <c r="H143" s="232"/>
      <c r="I143" s="233">
        <f>SUM(I133:J142)</f>
        <v>0</v>
      </c>
      <c r="J143" s="234"/>
    </row>
    <row r="144" spans="2:10" x14ac:dyDescent="0.2">
      <c r="H144" s="8"/>
      <c r="I144" s="9"/>
    </row>
    <row r="145" spans="2:10" x14ac:dyDescent="0.2">
      <c r="H145" s="8"/>
      <c r="I145" s="9"/>
    </row>
    <row r="146" spans="2:10" x14ac:dyDescent="0.2">
      <c r="B146" s="13"/>
      <c r="H146" s="8"/>
      <c r="I146" s="9"/>
    </row>
    <row r="147" spans="2:10" x14ac:dyDescent="0.2">
      <c r="B147" s="155" t="s">
        <v>141</v>
      </c>
      <c r="C147" s="155"/>
      <c r="D147" s="155"/>
      <c r="E147" s="155"/>
      <c r="H147" s="8"/>
      <c r="I147" s="9"/>
    </row>
    <row r="148" spans="2:10" x14ac:dyDescent="0.2">
      <c r="H148" s="8"/>
      <c r="I148" s="9"/>
    </row>
    <row r="149" spans="2:10" ht="13.5" thickBot="1" x14ac:dyDescent="0.25">
      <c r="B149" s="242" t="s">
        <v>149</v>
      </c>
      <c r="C149" s="242"/>
      <c r="D149" s="242"/>
      <c r="E149" s="242"/>
      <c r="G149" s="242" t="s">
        <v>90</v>
      </c>
      <c r="H149" s="242"/>
      <c r="I149" s="242"/>
      <c r="J149" s="242"/>
    </row>
    <row r="150" spans="2:10" x14ac:dyDescent="0.2">
      <c r="B150" s="235" t="s">
        <v>104</v>
      </c>
      <c r="C150" s="236"/>
      <c r="D150" s="236"/>
      <c r="E150" s="237"/>
      <c r="G150" s="235" t="s">
        <v>104</v>
      </c>
      <c r="H150" s="236"/>
      <c r="I150" s="236"/>
      <c r="J150" s="237"/>
    </row>
    <row r="151" spans="2:10" x14ac:dyDescent="0.2">
      <c r="B151" s="92" t="s">
        <v>105</v>
      </c>
      <c r="C151" s="40" t="s">
        <v>106</v>
      </c>
      <c r="D151" s="238" t="s">
        <v>107</v>
      </c>
      <c r="E151" s="239"/>
      <c r="G151" s="92" t="s">
        <v>105</v>
      </c>
      <c r="H151" s="40" t="s">
        <v>106</v>
      </c>
      <c r="I151" s="238" t="s">
        <v>107</v>
      </c>
      <c r="J151" s="239"/>
    </row>
    <row r="152" spans="2:10" x14ac:dyDescent="0.2">
      <c r="B152" s="93"/>
      <c r="C152" s="41"/>
      <c r="D152" s="229">
        <f t="shared" ref="D152:D161" si="15">(C152-B152)/365</f>
        <v>0</v>
      </c>
      <c r="E152" s="230"/>
      <c r="G152" s="93"/>
      <c r="H152" s="41"/>
      <c r="I152" s="229">
        <f t="shared" ref="I152:I161" si="16">(H152-G152)/365</f>
        <v>0</v>
      </c>
      <c r="J152" s="230"/>
    </row>
    <row r="153" spans="2:10" x14ac:dyDescent="0.2">
      <c r="B153" s="93"/>
      <c r="C153" s="41"/>
      <c r="D153" s="229">
        <f t="shared" si="15"/>
        <v>0</v>
      </c>
      <c r="E153" s="230"/>
      <c r="G153" s="93"/>
      <c r="H153" s="41"/>
      <c r="I153" s="229">
        <f t="shared" si="16"/>
        <v>0</v>
      </c>
      <c r="J153" s="230"/>
    </row>
    <row r="154" spans="2:10" x14ac:dyDescent="0.2">
      <c r="B154" s="93"/>
      <c r="C154" s="41"/>
      <c r="D154" s="229">
        <f t="shared" si="15"/>
        <v>0</v>
      </c>
      <c r="E154" s="230"/>
      <c r="G154" s="93"/>
      <c r="H154" s="41"/>
      <c r="I154" s="229">
        <f t="shared" si="16"/>
        <v>0</v>
      </c>
      <c r="J154" s="230"/>
    </row>
    <row r="155" spans="2:10" x14ac:dyDescent="0.2">
      <c r="B155" s="93"/>
      <c r="C155" s="41"/>
      <c r="D155" s="229">
        <f t="shared" si="15"/>
        <v>0</v>
      </c>
      <c r="E155" s="230"/>
      <c r="G155" s="93"/>
      <c r="H155" s="41"/>
      <c r="I155" s="229">
        <f t="shared" si="16"/>
        <v>0</v>
      </c>
      <c r="J155" s="230"/>
    </row>
    <row r="156" spans="2:10" x14ac:dyDescent="0.2">
      <c r="B156" s="93"/>
      <c r="C156" s="41"/>
      <c r="D156" s="229">
        <f t="shared" si="15"/>
        <v>0</v>
      </c>
      <c r="E156" s="230"/>
      <c r="G156" s="93"/>
      <c r="H156" s="41"/>
      <c r="I156" s="229">
        <f t="shared" si="16"/>
        <v>0</v>
      </c>
      <c r="J156" s="230"/>
    </row>
    <row r="157" spans="2:10" x14ac:dyDescent="0.2">
      <c r="B157" s="93"/>
      <c r="C157" s="41"/>
      <c r="D157" s="229">
        <f t="shared" si="15"/>
        <v>0</v>
      </c>
      <c r="E157" s="230"/>
      <c r="G157" s="93"/>
      <c r="H157" s="41"/>
      <c r="I157" s="229">
        <f t="shared" si="16"/>
        <v>0</v>
      </c>
      <c r="J157" s="230"/>
    </row>
    <row r="158" spans="2:10" x14ac:dyDescent="0.2">
      <c r="B158" s="93"/>
      <c r="C158" s="41"/>
      <c r="D158" s="229">
        <f t="shared" si="15"/>
        <v>0</v>
      </c>
      <c r="E158" s="230"/>
      <c r="G158" s="93"/>
      <c r="H158" s="41"/>
      <c r="I158" s="229">
        <f t="shared" si="16"/>
        <v>0</v>
      </c>
      <c r="J158" s="230"/>
    </row>
    <row r="159" spans="2:10" x14ac:dyDescent="0.2">
      <c r="B159" s="93"/>
      <c r="C159" s="41"/>
      <c r="D159" s="229">
        <f t="shared" si="15"/>
        <v>0</v>
      </c>
      <c r="E159" s="230"/>
      <c r="G159" s="93"/>
      <c r="H159" s="41"/>
      <c r="I159" s="229">
        <f t="shared" si="16"/>
        <v>0</v>
      </c>
      <c r="J159" s="230"/>
    </row>
    <row r="160" spans="2:10" x14ac:dyDescent="0.2">
      <c r="B160" s="93"/>
      <c r="C160" s="41"/>
      <c r="D160" s="229">
        <f t="shared" si="15"/>
        <v>0</v>
      </c>
      <c r="E160" s="230"/>
      <c r="G160" s="93"/>
      <c r="H160" s="41"/>
      <c r="I160" s="229">
        <f t="shared" si="16"/>
        <v>0</v>
      </c>
      <c r="J160" s="230"/>
    </row>
    <row r="161" spans="2:10" x14ac:dyDescent="0.2">
      <c r="B161" s="93"/>
      <c r="C161" s="41"/>
      <c r="D161" s="229">
        <f t="shared" si="15"/>
        <v>0</v>
      </c>
      <c r="E161" s="230"/>
      <c r="G161" s="93"/>
      <c r="H161" s="41"/>
      <c r="I161" s="229">
        <f t="shared" si="16"/>
        <v>0</v>
      </c>
      <c r="J161" s="230"/>
    </row>
    <row r="162" spans="2:10" ht="13.5" thickBot="1" x14ac:dyDescent="0.25">
      <c r="B162" s="231" t="s">
        <v>108</v>
      </c>
      <c r="C162" s="232"/>
      <c r="D162" s="233">
        <f>SUM(D152:E161)</f>
        <v>0</v>
      </c>
      <c r="E162" s="234"/>
      <c r="G162" s="231" t="s">
        <v>108</v>
      </c>
      <c r="H162" s="232"/>
      <c r="I162" s="233">
        <f>SUM(I152:J161)</f>
        <v>0</v>
      </c>
      <c r="J162" s="234"/>
    </row>
    <row r="163" spans="2:10" x14ac:dyDescent="0.2">
      <c r="H163" s="8"/>
      <c r="I163" s="9"/>
      <c r="J163" s="9"/>
    </row>
    <row r="164" spans="2:10" x14ac:dyDescent="0.2">
      <c r="H164" s="10"/>
      <c r="I164" s="9"/>
      <c r="J164" s="9"/>
    </row>
    <row r="165" spans="2:10" x14ac:dyDescent="0.2">
      <c r="B165" s="223" t="s">
        <v>146</v>
      </c>
      <c r="C165" s="224"/>
      <c r="D165" s="224"/>
      <c r="E165" s="224"/>
      <c r="F165" s="224"/>
      <c r="G165" s="224"/>
      <c r="H165" s="224"/>
      <c r="I165" s="9"/>
      <c r="J165" s="9"/>
    </row>
    <row r="166" spans="2:10" ht="13.5" thickBot="1" x14ac:dyDescent="0.25">
      <c r="H166" s="10"/>
      <c r="I166" s="9"/>
      <c r="J166" s="9"/>
    </row>
    <row r="167" spans="2:10" x14ac:dyDescent="0.2">
      <c r="B167" s="235" t="s">
        <v>104</v>
      </c>
      <c r="C167" s="236"/>
      <c r="D167" s="236"/>
      <c r="E167" s="237"/>
      <c r="H167" s="8"/>
      <c r="I167" s="9"/>
      <c r="J167" s="9"/>
    </row>
    <row r="168" spans="2:10" x14ac:dyDescent="0.2">
      <c r="B168" s="92" t="s">
        <v>105</v>
      </c>
      <c r="C168" s="40" t="s">
        <v>106</v>
      </c>
      <c r="D168" s="238" t="s">
        <v>107</v>
      </c>
      <c r="E168" s="239"/>
      <c r="H168" s="8"/>
      <c r="I168" s="9"/>
      <c r="J168" s="9"/>
    </row>
    <row r="169" spans="2:10" x14ac:dyDescent="0.2">
      <c r="B169" s="93"/>
      <c r="C169" s="41"/>
      <c r="D169" s="229">
        <f t="shared" ref="D169:D178" si="17">(C169-B169)/365</f>
        <v>0</v>
      </c>
      <c r="E169" s="230"/>
      <c r="H169" s="8"/>
      <c r="I169" s="9"/>
      <c r="J169" s="9"/>
    </row>
    <row r="170" spans="2:10" x14ac:dyDescent="0.2">
      <c r="B170" s="93"/>
      <c r="C170" s="41"/>
      <c r="D170" s="229">
        <f t="shared" si="17"/>
        <v>0</v>
      </c>
      <c r="E170" s="230"/>
      <c r="H170" s="8"/>
      <c r="I170" s="9"/>
      <c r="J170" s="9"/>
    </row>
    <row r="171" spans="2:10" x14ac:dyDescent="0.2">
      <c r="B171" s="93"/>
      <c r="C171" s="41"/>
      <c r="D171" s="229">
        <f t="shared" si="17"/>
        <v>0</v>
      </c>
      <c r="E171" s="230"/>
      <c r="H171" s="8"/>
      <c r="I171" s="9"/>
      <c r="J171" s="11"/>
    </row>
    <row r="172" spans="2:10" x14ac:dyDescent="0.2">
      <c r="B172" s="93"/>
      <c r="C172" s="41"/>
      <c r="D172" s="229">
        <f t="shared" si="17"/>
        <v>0</v>
      </c>
      <c r="E172" s="230"/>
      <c r="H172" s="8"/>
      <c r="I172" s="2"/>
      <c r="J172" s="4"/>
    </row>
    <row r="173" spans="2:10" x14ac:dyDescent="0.2">
      <c r="B173" s="93"/>
      <c r="C173" s="41"/>
      <c r="D173" s="229">
        <f t="shared" si="17"/>
        <v>0</v>
      </c>
      <c r="E173" s="230"/>
      <c r="H173" s="8"/>
      <c r="I173" s="9"/>
      <c r="J173" s="9"/>
    </row>
    <row r="174" spans="2:10" x14ac:dyDescent="0.2">
      <c r="B174" s="93"/>
      <c r="C174" s="41"/>
      <c r="D174" s="229">
        <f t="shared" si="17"/>
        <v>0</v>
      </c>
      <c r="E174" s="230"/>
      <c r="H174" s="8"/>
      <c r="I174" s="9"/>
      <c r="J174" s="9"/>
    </row>
    <row r="175" spans="2:10" x14ac:dyDescent="0.2">
      <c r="B175" s="93"/>
      <c r="C175" s="41"/>
      <c r="D175" s="229">
        <f t="shared" si="17"/>
        <v>0</v>
      </c>
      <c r="E175" s="230"/>
      <c r="H175" s="8"/>
      <c r="I175" s="9"/>
      <c r="J175" s="9"/>
    </row>
    <row r="176" spans="2:10" x14ac:dyDescent="0.2">
      <c r="B176" s="93"/>
      <c r="C176" s="41"/>
      <c r="D176" s="229">
        <f t="shared" si="17"/>
        <v>0</v>
      </c>
      <c r="E176" s="230"/>
      <c r="H176" s="8"/>
      <c r="I176" s="9"/>
      <c r="J176" s="9"/>
    </row>
    <row r="177" spans="2:10" x14ac:dyDescent="0.2">
      <c r="B177" s="93"/>
      <c r="C177" s="41"/>
      <c r="D177" s="229">
        <f t="shared" si="17"/>
        <v>0</v>
      </c>
      <c r="E177" s="230"/>
      <c r="H177" s="8"/>
      <c r="I177" s="9"/>
      <c r="J177" s="9"/>
    </row>
    <row r="178" spans="2:10" x14ac:dyDescent="0.2">
      <c r="B178" s="93"/>
      <c r="C178" s="41"/>
      <c r="D178" s="229">
        <f t="shared" si="17"/>
        <v>0</v>
      </c>
      <c r="E178" s="230"/>
      <c r="H178" s="8"/>
      <c r="I178" s="9"/>
      <c r="J178" s="9"/>
    </row>
    <row r="179" spans="2:10" ht="13.5" thickBot="1" x14ac:dyDescent="0.25">
      <c r="B179" s="231" t="s">
        <v>108</v>
      </c>
      <c r="C179" s="232"/>
      <c r="D179" s="233">
        <f>SUM(D169:E178)</f>
        <v>0</v>
      </c>
      <c r="E179" s="234"/>
      <c r="H179" s="8"/>
      <c r="I179" s="9"/>
      <c r="J179" s="9"/>
    </row>
    <row r="180" spans="2:10" x14ac:dyDescent="0.2">
      <c r="H180" s="8"/>
      <c r="I180" s="9"/>
      <c r="J180" s="9"/>
    </row>
    <row r="181" spans="2:10" x14ac:dyDescent="0.2">
      <c r="H181" s="8"/>
      <c r="I181" s="9"/>
      <c r="J181" s="9"/>
    </row>
    <row r="182" spans="2:10" x14ac:dyDescent="0.2">
      <c r="H182" s="8"/>
      <c r="I182" s="9"/>
      <c r="J182" s="11"/>
    </row>
    <row r="183" spans="2:10" x14ac:dyDescent="0.2">
      <c r="H183" s="8"/>
      <c r="I183" s="2"/>
      <c r="J183" s="4"/>
    </row>
    <row r="184" spans="2:10" x14ac:dyDescent="0.2">
      <c r="H184" s="8"/>
      <c r="I184" s="9"/>
      <c r="J184" s="9"/>
    </row>
    <row r="185" spans="2:10" x14ac:dyDescent="0.2">
      <c r="H185" s="8"/>
      <c r="I185" s="9"/>
      <c r="J185" s="9"/>
    </row>
    <row r="186" spans="2:10" x14ac:dyDescent="0.2">
      <c r="B186" s="1"/>
      <c r="H186" s="8"/>
      <c r="I186" s="9"/>
      <c r="J186" s="9"/>
    </row>
    <row r="187" spans="2:10" x14ac:dyDescent="0.2">
      <c r="H187" s="8"/>
      <c r="I187" s="9"/>
      <c r="J187" s="9"/>
    </row>
    <row r="188" spans="2:10" x14ac:dyDescent="0.2">
      <c r="H188" s="8"/>
      <c r="I188" s="9"/>
      <c r="J188" s="9"/>
    </row>
    <row r="189" spans="2:10" x14ac:dyDescent="0.2">
      <c r="H189" s="8"/>
      <c r="I189" s="9"/>
      <c r="J189" s="9"/>
    </row>
    <row r="190" spans="2:10" x14ac:dyDescent="0.2">
      <c r="H190" s="8"/>
      <c r="I190" s="9"/>
      <c r="J190" s="9"/>
    </row>
    <row r="191" spans="2:10" x14ac:dyDescent="0.2">
      <c r="H191" s="8"/>
      <c r="I191" s="9"/>
      <c r="J191" s="9"/>
    </row>
    <row r="192" spans="2:10" x14ac:dyDescent="0.2">
      <c r="H192" s="8"/>
      <c r="I192" s="9"/>
      <c r="J192" s="9"/>
    </row>
    <row r="193" spans="2:10" x14ac:dyDescent="0.2">
      <c r="H193" s="8"/>
      <c r="I193" s="9"/>
      <c r="J193" s="9"/>
    </row>
    <row r="194" spans="2:10" x14ac:dyDescent="0.2">
      <c r="H194" s="8"/>
      <c r="I194" s="9"/>
      <c r="J194" s="9"/>
    </row>
    <row r="195" spans="2:10" x14ac:dyDescent="0.2">
      <c r="B195" s="1"/>
      <c r="H195" s="8"/>
      <c r="I195" s="9"/>
      <c r="J195" s="9"/>
    </row>
    <row r="196" spans="2:10" x14ac:dyDescent="0.2">
      <c r="H196" s="8"/>
      <c r="I196" s="9"/>
      <c r="J196" s="9"/>
    </row>
    <row r="197" spans="2:10" x14ac:dyDescent="0.2">
      <c r="H197" s="8"/>
      <c r="I197" s="9"/>
      <c r="J197" s="9"/>
    </row>
    <row r="198" spans="2:10" x14ac:dyDescent="0.2">
      <c r="H198" s="8"/>
      <c r="I198" s="9"/>
      <c r="J198" s="9"/>
    </row>
    <row r="199" spans="2:10" x14ac:dyDescent="0.2">
      <c r="H199" s="8"/>
      <c r="I199" s="9"/>
      <c r="J199" s="9"/>
    </row>
    <row r="200" spans="2:10" x14ac:dyDescent="0.2">
      <c r="B200" s="1"/>
      <c r="H200" s="8"/>
      <c r="I200" s="9"/>
      <c r="J200" s="9"/>
    </row>
    <row r="201" spans="2:10" x14ac:dyDescent="0.2">
      <c r="H201" s="8"/>
      <c r="I201" s="9"/>
      <c r="J201" s="9"/>
    </row>
    <row r="202" spans="2:10" x14ac:dyDescent="0.2">
      <c r="H202" s="8"/>
      <c r="I202" s="9"/>
      <c r="J202" s="9"/>
    </row>
    <row r="203" spans="2:10" x14ac:dyDescent="0.2">
      <c r="H203" s="8"/>
      <c r="I203" s="9"/>
      <c r="J203" s="9"/>
    </row>
    <row r="204" spans="2:10" x14ac:dyDescent="0.2">
      <c r="H204" s="8"/>
      <c r="I204" s="9"/>
      <c r="J204" s="9"/>
    </row>
    <row r="205" spans="2:10" x14ac:dyDescent="0.2">
      <c r="H205" s="8"/>
      <c r="I205" s="9"/>
      <c r="J205" s="9"/>
    </row>
    <row r="206" spans="2:10" x14ac:dyDescent="0.2">
      <c r="B206" s="1"/>
      <c r="H206" s="8"/>
      <c r="I206" s="9"/>
      <c r="J206" s="9"/>
    </row>
    <row r="207" spans="2:10" x14ac:dyDescent="0.2">
      <c r="B207" s="7"/>
      <c r="C207" s="7"/>
      <c r="H207" s="8"/>
      <c r="I207" s="9"/>
      <c r="J207" s="9"/>
    </row>
    <row r="208" spans="2:10" x14ac:dyDescent="0.2">
      <c r="B208" s="7"/>
      <c r="C208" s="7"/>
      <c r="H208" s="8"/>
      <c r="I208" s="9"/>
      <c r="J208" s="9"/>
    </row>
    <row r="209" spans="2:10" x14ac:dyDescent="0.2">
      <c r="H209" s="8"/>
      <c r="I209" s="9"/>
      <c r="J209" s="9"/>
    </row>
    <row r="210" spans="2:10" x14ac:dyDescent="0.2">
      <c r="B210" s="1"/>
      <c r="H210" s="8"/>
      <c r="I210" s="9"/>
      <c r="J210" s="9"/>
    </row>
    <row r="211" spans="2:10" x14ac:dyDescent="0.2">
      <c r="H211" s="8"/>
      <c r="I211" s="9"/>
      <c r="J211" s="9"/>
    </row>
    <row r="212" spans="2:10" x14ac:dyDescent="0.2">
      <c r="H212" s="8"/>
      <c r="I212" s="9"/>
      <c r="J212" s="9"/>
    </row>
    <row r="213" spans="2:10" x14ac:dyDescent="0.2">
      <c r="H213" s="8"/>
      <c r="I213" s="9"/>
      <c r="J213" s="9"/>
    </row>
    <row r="214" spans="2:10" x14ac:dyDescent="0.2">
      <c r="H214" s="8"/>
      <c r="I214" s="9"/>
      <c r="J214" s="9"/>
    </row>
    <row r="215" spans="2:10" x14ac:dyDescent="0.2">
      <c r="H215" s="8"/>
      <c r="I215" s="9"/>
      <c r="J215" s="9"/>
    </row>
    <row r="216" spans="2:10" x14ac:dyDescent="0.2">
      <c r="H216" s="8"/>
      <c r="I216" s="9"/>
      <c r="J216" s="9"/>
    </row>
    <row r="217" spans="2:10" x14ac:dyDescent="0.2">
      <c r="H217" s="8"/>
      <c r="I217" s="9"/>
      <c r="J217" s="9"/>
    </row>
    <row r="218" spans="2:10" x14ac:dyDescent="0.2">
      <c r="H218" s="8"/>
      <c r="I218" s="9"/>
      <c r="J218" s="9"/>
    </row>
    <row r="219" spans="2:10" x14ac:dyDescent="0.2">
      <c r="H219" s="8"/>
      <c r="I219" s="9"/>
      <c r="J219" s="9"/>
    </row>
    <row r="220" spans="2:10" x14ac:dyDescent="0.2">
      <c r="H220" s="8"/>
      <c r="I220" s="9"/>
      <c r="J220" s="9"/>
    </row>
    <row r="221" spans="2:10" x14ac:dyDescent="0.2">
      <c r="H221" s="10"/>
    </row>
    <row r="222" spans="2:10" x14ac:dyDescent="0.2">
      <c r="H222" s="10"/>
      <c r="I222" s="9"/>
      <c r="J222" s="2"/>
    </row>
    <row r="223" spans="2:10" x14ac:dyDescent="0.2">
      <c r="H223" s="10"/>
    </row>
    <row r="226" spans="10:10" x14ac:dyDescent="0.2">
      <c r="J226" s="14"/>
    </row>
  </sheetData>
  <mergeCells count="274">
    <mergeCell ref="D173:E173"/>
    <mergeCell ref="D174:E174"/>
    <mergeCell ref="B167:E167"/>
    <mergeCell ref="D168:E168"/>
    <mergeCell ref="D169:E169"/>
    <mergeCell ref="D170:E170"/>
    <mergeCell ref="B179:C179"/>
    <mergeCell ref="D179:E179"/>
    <mergeCell ref="D175:E175"/>
    <mergeCell ref="D176:E176"/>
    <mergeCell ref="D177:E177"/>
    <mergeCell ref="D178:E178"/>
    <mergeCell ref="B165:H165"/>
    <mergeCell ref="I157:J157"/>
    <mergeCell ref="I158:J158"/>
    <mergeCell ref="I159:J159"/>
    <mergeCell ref="I160:J160"/>
    <mergeCell ref="D160:E160"/>
    <mergeCell ref="D161:E161"/>
    <mergeCell ref="D171:E171"/>
    <mergeCell ref="D172:E172"/>
    <mergeCell ref="I154:J154"/>
    <mergeCell ref="I155:J155"/>
    <mergeCell ref="I156:J156"/>
    <mergeCell ref="G149:J149"/>
    <mergeCell ref="G150:J150"/>
    <mergeCell ref="I151:J151"/>
    <mergeCell ref="I152:J152"/>
    <mergeCell ref="I161:J161"/>
    <mergeCell ref="G162:H162"/>
    <mergeCell ref="I162:J162"/>
    <mergeCell ref="D154:E154"/>
    <mergeCell ref="D155:E155"/>
    <mergeCell ref="B147:E147"/>
    <mergeCell ref="B149:E149"/>
    <mergeCell ref="B150:E150"/>
    <mergeCell ref="D151:E151"/>
    <mergeCell ref="B162:C162"/>
    <mergeCell ref="D162:E162"/>
    <mergeCell ref="D156:E156"/>
    <mergeCell ref="D157:E157"/>
    <mergeCell ref="D158:E158"/>
    <mergeCell ref="D159:E159"/>
    <mergeCell ref="I142:J142"/>
    <mergeCell ref="G143:H143"/>
    <mergeCell ref="I143:J143"/>
    <mergeCell ref="I137:J137"/>
    <mergeCell ref="I138:J138"/>
    <mergeCell ref="I139:J139"/>
    <mergeCell ref="I140:J140"/>
    <mergeCell ref="D152:E152"/>
    <mergeCell ref="D153:E153"/>
    <mergeCell ref="I153:J153"/>
    <mergeCell ref="B128:G128"/>
    <mergeCell ref="B130:E130"/>
    <mergeCell ref="B131:E131"/>
    <mergeCell ref="D132:E132"/>
    <mergeCell ref="G130:J130"/>
    <mergeCell ref="G131:J131"/>
    <mergeCell ref="I132:J132"/>
    <mergeCell ref="B143:C143"/>
    <mergeCell ref="D143:E143"/>
    <mergeCell ref="D137:E137"/>
    <mergeCell ref="D138:E138"/>
    <mergeCell ref="D139:E139"/>
    <mergeCell ref="D140:E140"/>
    <mergeCell ref="I133:J133"/>
    <mergeCell ref="I134:J134"/>
    <mergeCell ref="I135:J135"/>
    <mergeCell ref="I136:J136"/>
    <mergeCell ref="D141:E141"/>
    <mergeCell ref="D142:E142"/>
    <mergeCell ref="D133:E133"/>
    <mergeCell ref="D134:E134"/>
    <mergeCell ref="D135:E135"/>
    <mergeCell ref="D136:E136"/>
    <mergeCell ref="I141:J141"/>
    <mergeCell ref="B123:C123"/>
    <mergeCell ref="D123:E123"/>
    <mergeCell ref="G110:J110"/>
    <mergeCell ref="G111:J111"/>
    <mergeCell ref="I112:J112"/>
    <mergeCell ref="I113:J113"/>
    <mergeCell ref="I114:J114"/>
    <mergeCell ref="I115:J115"/>
    <mergeCell ref="I116:J116"/>
    <mergeCell ref="I121:J121"/>
    <mergeCell ref="I122:J122"/>
    <mergeCell ref="G123:H123"/>
    <mergeCell ref="I123:J123"/>
    <mergeCell ref="I117:J117"/>
    <mergeCell ref="I118:J118"/>
    <mergeCell ref="I119:J119"/>
    <mergeCell ref="I120:J120"/>
    <mergeCell ref="D118:E118"/>
    <mergeCell ref="D119:E119"/>
    <mergeCell ref="D120:E120"/>
    <mergeCell ref="D121:E121"/>
    <mergeCell ref="D114:E114"/>
    <mergeCell ref="D115:E115"/>
    <mergeCell ref="D116:E116"/>
    <mergeCell ref="D117:E117"/>
    <mergeCell ref="D122:E122"/>
    <mergeCell ref="B110:E110"/>
    <mergeCell ref="B111:E111"/>
    <mergeCell ref="D112:E112"/>
    <mergeCell ref="D113:E113"/>
    <mergeCell ref="I103:J103"/>
    <mergeCell ref="G104:H104"/>
    <mergeCell ref="I104:J104"/>
    <mergeCell ref="B108:F108"/>
    <mergeCell ref="B104:C104"/>
    <mergeCell ref="D104:E104"/>
    <mergeCell ref="D102:E102"/>
    <mergeCell ref="D103:E103"/>
    <mergeCell ref="D98:E98"/>
    <mergeCell ref="D99:E99"/>
    <mergeCell ref="D100:E100"/>
    <mergeCell ref="D101:E101"/>
    <mergeCell ref="I99:J99"/>
    <mergeCell ref="I100:J100"/>
    <mergeCell ref="I101:J101"/>
    <mergeCell ref="I102:J102"/>
    <mergeCell ref="I98:J98"/>
    <mergeCell ref="D94:E94"/>
    <mergeCell ref="D95:E95"/>
    <mergeCell ref="D96:E96"/>
    <mergeCell ref="D97:E97"/>
    <mergeCell ref="B89:F89"/>
    <mergeCell ref="B91:E91"/>
    <mergeCell ref="B92:E92"/>
    <mergeCell ref="D93:E93"/>
    <mergeCell ref="G91:J91"/>
    <mergeCell ref="G92:J92"/>
    <mergeCell ref="I93:J93"/>
    <mergeCell ref="I94:J94"/>
    <mergeCell ref="I95:J95"/>
    <mergeCell ref="I96:J96"/>
    <mergeCell ref="I97:J97"/>
    <mergeCell ref="B83:C83"/>
    <mergeCell ref="D83:E83"/>
    <mergeCell ref="D77:E77"/>
    <mergeCell ref="D78:E78"/>
    <mergeCell ref="D79:E79"/>
    <mergeCell ref="D80:E80"/>
    <mergeCell ref="I73:J73"/>
    <mergeCell ref="I74:J74"/>
    <mergeCell ref="I75:J75"/>
    <mergeCell ref="I76:J76"/>
    <mergeCell ref="D81:E81"/>
    <mergeCell ref="D82:E82"/>
    <mergeCell ref="D73:E73"/>
    <mergeCell ref="D74:E74"/>
    <mergeCell ref="D75:E75"/>
    <mergeCell ref="D76:E76"/>
    <mergeCell ref="I81:J81"/>
    <mergeCell ref="I82:J82"/>
    <mergeCell ref="G83:H83"/>
    <mergeCell ref="I83:J83"/>
    <mergeCell ref="I77:J77"/>
    <mergeCell ref="I78:J78"/>
    <mergeCell ref="I79:J79"/>
    <mergeCell ref="I80:J80"/>
    <mergeCell ref="I41:J41"/>
    <mergeCell ref="I42:J42"/>
    <mergeCell ref="I43:J43"/>
    <mergeCell ref="G64:H64"/>
    <mergeCell ref="I64:J64"/>
    <mergeCell ref="B68:H68"/>
    <mergeCell ref="B70:E70"/>
    <mergeCell ref="G70:J70"/>
    <mergeCell ref="I60:J60"/>
    <mergeCell ref="I61:J61"/>
    <mergeCell ref="I62:J62"/>
    <mergeCell ref="I63:J63"/>
    <mergeCell ref="D63:E63"/>
    <mergeCell ref="B64:C64"/>
    <mergeCell ref="D64:E64"/>
    <mergeCell ref="I55:J55"/>
    <mergeCell ref="D59:E59"/>
    <mergeCell ref="D60:E60"/>
    <mergeCell ref="D61:E61"/>
    <mergeCell ref="D62:E62"/>
    <mergeCell ref="D55:E55"/>
    <mergeCell ref="D56:E56"/>
    <mergeCell ref="D57:E57"/>
    <mergeCell ref="D58:E58"/>
    <mergeCell ref="A1:J1"/>
    <mergeCell ref="B49:G49"/>
    <mergeCell ref="G51:J51"/>
    <mergeCell ref="G52:J52"/>
    <mergeCell ref="I53:J53"/>
    <mergeCell ref="I54:J54"/>
    <mergeCell ref="G46:H46"/>
    <mergeCell ref="I46:J46"/>
    <mergeCell ref="G33:J33"/>
    <mergeCell ref="G34:J34"/>
    <mergeCell ref="D41:E41"/>
    <mergeCell ref="D42:E42"/>
    <mergeCell ref="D43:E43"/>
    <mergeCell ref="D44:E44"/>
    <mergeCell ref="I35:J35"/>
    <mergeCell ref="I36:J36"/>
    <mergeCell ref="D45:E45"/>
    <mergeCell ref="I37:J37"/>
    <mergeCell ref="I38:J38"/>
    <mergeCell ref="I39:J39"/>
    <mergeCell ref="I40:J40"/>
    <mergeCell ref="D53:E53"/>
    <mergeCell ref="D54:E54"/>
    <mergeCell ref="B34:E34"/>
    <mergeCell ref="D35:E35"/>
    <mergeCell ref="D36:E36"/>
    <mergeCell ref="D19:E19"/>
    <mergeCell ref="D28:E28"/>
    <mergeCell ref="D37:E37"/>
    <mergeCell ref="D38:E38"/>
    <mergeCell ref="D39:E39"/>
    <mergeCell ref="D40:E40"/>
    <mergeCell ref="B33:E33"/>
    <mergeCell ref="D72:E72"/>
    <mergeCell ref="I44:J44"/>
    <mergeCell ref="I45:J45"/>
    <mergeCell ref="B71:E71"/>
    <mergeCell ref="G71:J71"/>
    <mergeCell ref="B46:C46"/>
    <mergeCell ref="D46:E46"/>
    <mergeCell ref="B51:E51"/>
    <mergeCell ref="B52:E52"/>
    <mergeCell ref="I56:J56"/>
    <mergeCell ref="I57:J57"/>
    <mergeCell ref="I58:J58"/>
    <mergeCell ref="I59:J59"/>
    <mergeCell ref="I72:J72"/>
    <mergeCell ref="B9:E9"/>
    <mergeCell ref="D14:E14"/>
    <mergeCell ref="D15:E15"/>
    <mergeCell ref="D16:E16"/>
    <mergeCell ref="D10:E10"/>
    <mergeCell ref="D12:E12"/>
    <mergeCell ref="D11:E11"/>
    <mergeCell ref="B2:J2"/>
    <mergeCell ref="B3:J3"/>
    <mergeCell ref="B4:J4"/>
    <mergeCell ref="B6:C6"/>
    <mergeCell ref="B8:E8"/>
    <mergeCell ref="G8:J8"/>
    <mergeCell ref="G9:J9"/>
    <mergeCell ref="I10:J10"/>
    <mergeCell ref="I11:J11"/>
    <mergeCell ref="I12:J12"/>
    <mergeCell ref="I13:J13"/>
    <mergeCell ref="I14:J14"/>
    <mergeCell ref="D13:E13"/>
    <mergeCell ref="I15:J15"/>
    <mergeCell ref="D17:E17"/>
    <mergeCell ref="D18:E18"/>
    <mergeCell ref="I16:J16"/>
    <mergeCell ref="I17:J17"/>
    <mergeCell ref="I18:J18"/>
    <mergeCell ref="B29:C29"/>
    <mergeCell ref="D29:E29"/>
    <mergeCell ref="I20:J20"/>
    <mergeCell ref="I21:J21"/>
    <mergeCell ref="I22:J22"/>
    <mergeCell ref="I26:J26"/>
    <mergeCell ref="I27:J27"/>
    <mergeCell ref="I19:J19"/>
    <mergeCell ref="I28:J28"/>
    <mergeCell ref="G29:H29"/>
    <mergeCell ref="I29:J29"/>
    <mergeCell ref="I23:J23"/>
    <mergeCell ref="I24:J24"/>
    <mergeCell ref="I25:J25"/>
  </mergeCells>
  <phoneticPr fontId="2" type="noConversion"/>
  <dataValidations count="2">
    <dataValidation type="date" allowBlank="1" showInputMessage="1" showErrorMessage="1" error="Debe introducir los datos en formato tipo fecha (dd/mm/aa) o verifique la fecha." sqref="C11:C28 C169:C178 C36:C45 H36:H45 C54:C63 H54:H63 C73:C82 H73:H82 C94:C103 H94:H103 C113:C122 H113:H122 C133:C142 H133:H142 C152:C161 H152:H161 H12:H28" xr:uid="{00000000-0002-0000-0100-000000000000}">
      <formula1>B11</formula1>
      <formula2>TODAY()</formula2>
    </dataValidation>
    <dataValidation type="date" allowBlank="1" showInputMessage="1" showErrorMessage="1" error="Debe introducir los datos en formato tipo fecha (dd/mm/aa) o verifique la fecha." sqref="B36:B45 G36:G45 B54:B63 G54:G63 B73:B82 G73:G82 B94:B103 G94:G103 B113:B122 G113:G122 B133:B142 G133:G142 B152:B161 G152:G161 B169:B178 B11:B28 H11 G11:G28" xr:uid="{00000000-0002-0000-0100-000001000000}">
      <formula1>18264</formula1>
      <formula2>TODAY()</formula2>
    </dataValidation>
  </dataValidations>
  <printOptions horizontalCentered="1"/>
  <pageMargins left="0.78740157480314965" right="0.78740157480314965" top="0.98425196850393704" bottom="0.98425196850393704" header="0" footer="0"/>
  <pageSetup scale="9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BAREMO</vt:lpstr>
      <vt:lpstr>Hoja de Control</vt:lpstr>
      <vt:lpstr>BAREMO!Área_de_impresión</vt:lpstr>
    </vt:vector>
  </TitlesOfParts>
  <Company>Universidad de Carabobo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Facyt-Matemáticas</dc:creator>
  <cp:lastModifiedBy>Angel Fernandez</cp:lastModifiedBy>
  <cp:lastPrinted>2008-03-11T17:46:16Z</cp:lastPrinted>
  <dcterms:created xsi:type="dcterms:W3CDTF">2005-08-07T23:14:33Z</dcterms:created>
  <dcterms:modified xsi:type="dcterms:W3CDTF">2023-02-20T03:34:33Z</dcterms:modified>
</cp:coreProperties>
</file>